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B3C9220F-1225-4296-9BBC-5D686FC5A7E2}" xr6:coauthVersionLast="47" xr6:coauthVersionMax="47" xr10:uidLastSave="{00000000-0000-0000-0000-000000000000}"/>
  <bookViews>
    <workbookView xWindow="-108" yWindow="-108" windowWidth="23256" windowHeight="12456" tabRatio="688" firstSheet="36" activeTab="43" xr2:uid="{00000000-000D-0000-FFFF-FFFF00000000}"/>
  </bookViews>
  <sheets>
    <sheet name="LEAs" sheetId="49" state="hidden" r:id="rId1"/>
    <sheet name="Source Documents" sheetId="1743" state="hidden" r:id="rId2"/>
    <sheet name="Template" sheetId="1" state="hidden" r:id="rId3"/>
    <sheet name="Alpine" sheetId="1908" r:id="rId4"/>
    <sheet name="Beaver" sheetId="1909" r:id="rId5"/>
    <sheet name="Box Elder" sheetId="1910" r:id="rId6"/>
    <sheet name="Cache" sheetId="1911" r:id="rId7"/>
    <sheet name="Carbon" sheetId="1912" r:id="rId8"/>
    <sheet name="Daggett" sheetId="1913" r:id="rId9"/>
    <sheet name="Davis" sheetId="1914" r:id="rId10"/>
    <sheet name="Duchesne" sheetId="1915" r:id="rId11"/>
    <sheet name="Emery" sheetId="1916" r:id="rId12"/>
    <sheet name="Garfield" sheetId="1917" r:id="rId13"/>
    <sheet name="Grand" sheetId="1918" r:id="rId14"/>
    <sheet name="Granite" sheetId="1919" r:id="rId15"/>
    <sheet name="Iron" sheetId="1920" r:id="rId16"/>
    <sheet name="Jordan" sheetId="1921" r:id="rId17"/>
    <sheet name="Juab" sheetId="1922" r:id="rId18"/>
    <sheet name="Kane" sheetId="1923" r:id="rId19"/>
    <sheet name="Millard" sheetId="1924" r:id="rId20"/>
    <sheet name="Morgan" sheetId="1925" r:id="rId21"/>
    <sheet name="Nebo" sheetId="1926" r:id="rId22"/>
    <sheet name="North Sanpete" sheetId="1927" r:id="rId23"/>
    <sheet name="North Summit" sheetId="1928" r:id="rId24"/>
    <sheet name="Park City" sheetId="1929" r:id="rId25"/>
    <sheet name="Piute" sheetId="1930" r:id="rId26"/>
    <sheet name="Rich" sheetId="1931" r:id="rId27"/>
    <sheet name="San Juan" sheetId="1932" r:id="rId28"/>
    <sheet name="Sevier" sheetId="1933" r:id="rId29"/>
    <sheet name="South Sanpete" sheetId="1934" r:id="rId30"/>
    <sheet name="South Summit" sheetId="1935" r:id="rId31"/>
    <sheet name="Tintic" sheetId="1936" r:id="rId32"/>
    <sheet name="Tooele" sheetId="1937" r:id="rId33"/>
    <sheet name="Uintah" sheetId="1938" r:id="rId34"/>
    <sheet name="Wasatch" sheetId="1939" r:id="rId35"/>
    <sheet name="Washington" sheetId="1940" r:id="rId36"/>
    <sheet name="Wayne" sheetId="1941" r:id="rId37"/>
    <sheet name="Weber" sheetId="1942" r:id="rId38"/>
    <sheet name="Salt Lake" sheetId="1943" r:id="rId39"/>
    <sheet name="Ogden" sheetId="1944" r:id="rId40"/>
    <sheet name="Provo" sheetId="1945" r:id="rId41"/>
    <sheet name="Logan" sheetId="1946" r:id="rId42"/>
    <sheet name="Murray" sheetId="1947" r:id="rId43"/>
    <sheet name="Canyons" sheetId="1948" r:id="rId44"/>
  </sheets>
  <definedNames>
    <definedName name="ExternalData_1" localSheetId="1" hidden="1">'Source Documents'!$A$1:$H$5712</definedName>
    <definedName name="_xlnm.Print_Area" localSheetId="3">Alpine!$B$3:$H$70</definedName>
    <definedName name="_xlnm.Print_Area" localSheetId="4">Beaver!$B$3:$H$70</definedName>
    <definedName name="_xlnm.Print_Area" localSheetId="5">'Box Elder'!$B$3:$H$70</definedName>
    <definedName name="_xlnm.Print_Area" localSheetId="6">Cache!$B$3:$H$70</definedName>
    <definedName name="_xlnm.Print_Area" localSheetId="43">Canyons!$B$3:$H$70</definedName>
    <definedName name="_xlnm.Print_Area" localSheetId="7">Carbon!$B$3:$H$70</definedName>
    <definedName name="_xlnm.Print_Area" localSheetId="8">Daggett!$B$3:$H$70</definedName>
    <definedName name="_xlnm.Print_Area" localSheetId="9">Davis!$B$3:$H$70</definedName>
    <definedName name="_xlnm.Print_Area" localSheetId="10">Duchesne!$B$3:$H$70</definedName>
    <definedName name="_xlnm.Print_Area" localSheetId="11">Emery!$B$3:$H$70</definedName>
    <definedName name="_xlnm.Print_Area" localSheetId="12">Garfield!$B$3:$H$70</definedName>
    <definedName name="_xlnm.Print_Area" localSheetId="13">Grand!$B$3:$H$70</definedName>
    <definedName name="_xlnm.Print_Area" localSheetId="14">Granite!$B$3:$H$70</definedName>
    <definedName name="_xlnm.Print_Area" localSheetId="15">Iron!$B$3:$H$70</definedName>
    <definedName name="_xlnm.Print_Area" localSheetId="16">Jordan!$B$3:$H$70</definedName>
    <definedName name="_xlnm.Print_Area" localSheetId="17">Juab!$B$3:$H$70</definedName>
    <definedName name="_xlnm.Print_Area" localSheetId="18">Kane!$B$3:$H$70</definedName>
    <definedName name="_xlnm.Print_Area" localSheetId="41">Logan!$B$3:$H$70</definedName>
    <definedName name="_xlnm.Print_Area" localSheetId="19">Millard!$B$3:$H$70</definedName>
    <definedName name="_xlnm.Print_Area" localSheetId="20">Morgan!$B$3:$H$70</definedName>
    <definedName name="_xlnm.Print_Area" localSheetId="42">Murray!$B$3:$H$70</definedName>
    <definedName name="_xlnm.Print_Area" localSheetId="21">Nebo!$B$3:$H$70</definedName>
    <definedName name="_xlnm.Print_Area" localSheetId="22">'North Sanpete'!$B$3:$H$70</definedName>
    <definedName name="_xlnm.Print_Area" localSheetId="23">'North Summit'!$B$3:$H$70</definedName>
    <definedName name="_xlnm.Print_Area" localSheetId="39">Ogden!$B$3:$H$70</definedName>
    <definedName name="_xlnm.Print_Area" localSheetId="24">'Park City'!$B$3:$H$70</definedName>
    <definedName name="_xlnm.Print_Area" localSheetId="25">Piute!$B$3:$H$70</definedName>
    <definedName name="_xlnm.Print_Area" localSheetId="40">Provo!$B$3:$H$70</definedName>
    <definedName name="_xlnm.Print_Area" localSheetId="26">Rich!$B$3:$H$70</definedName>
    <definedName name="_xlnm.Print_Area" localSheetId="38">'Salt Lake'!$B$3:$H$70</definedName>
    <definedName name="_xlnm.Print_Area" localSheetId="27">'San Juan'!$B$3:$H$70</definedName>
    <definedName name="_xlnm.Print_Area" localSheetId="28">Sevier!$B$3:$H$70</definedName>
    <definedName name="_xlnm.Print_Area" localSheetId="29">'South Sanpete'!$B$3:$H$70</definedName>
    <definedName name="_xlnm.Print_Area" localSheetId="30">'South Summit'!$B$3:$H$70</definedName>
    <definedName name="_xlnm.Print_Area" localSheetId="2">Template!$B$3:$H$70</definedName>
    <definedName name="_xlnm.Print_Area" localSheetId="31">Tintic!$B$3:$H$70</definedName>
    <definedName name="_xlnm.Print_Area" localSheetId="32">Tooele!$B$3:$H$70</definedName>
    <definedName name="_xlnm.Print_Area" localSheetId="33">Uintah!$B$3:$H$70</definedName>
    <definedName name="_xlnm.Print_Area" localSheetId="34">Wasatch!$B$3:$H$70</definedName>
    <definedName name="_xlnm.Print_Area" localSheetId="35">Washington!$B$3:$H$70</definedName>
    <definedName name="_xlnm.Print_Area" localSheetId="36">Wayne!$B$3:$H$70</definedName>
    <definedName name="_xlnm.Print_Area" localSheetId="37">Weber!$B$3:$H$70</definedName>
    <definedName name="solver_opt" localSheetId="3" hidden="1">Alpine!#REF!</definedName>
    <definedName name="solver_opt" localSheetId="4" hidden="1">Beaver!#REF!</definedName>
    <definedName name="solver_opt" localSheetId="5" hidden="1">'Box Elder'!#REF!</definedName>
    <definedName name="solver_opt" localSheetId="6" hidden="1">Cache!#REF!</definedName>
    <definedName name="solver_opt" localSheetId="43" hidden="1">Canyons!#REF!</definedName>
    <definedName name="solver_opt" localSheetId="7" hidden="1">Carbon!#REF!</definedName>
    <definedName name="solver_opt" localSheetId="8" hidden="1">Daggett!#REF!</definedName>
    <definedName name="solver_opt" localSheetId="9" hidden="1">Davis!#REF!</definedName>
    <definedName name="solver_opt" localSheetId="10" hidden="1">Duchesne!#REF!</definedName>
    <definedName name="solver_opt" localSheetId="11" hidden="1">Emery!#REF!</definedName>
    <definedName name="solver_opt" localSheetId="12" hidden="1">Garfield!#REF!</definedName>
    <definedName name="solver_opt" localSheetId="13" hidden="1">Grand!#REF!</definedName>
    <definedName name="solver_opt" localSheetId="14" hidden="1">Granite!#REF!</definedName>
    <definedName name="solver_opt" localSheetId="15" hidden="1">Iron!#REF!</definedName>
    <definedName name="solver_opt" localSheetId="16" hidden="1">Jordan!#REF!</definedName>
    <definedName name="solver_opt" localSheetId="17" hidden="1">Juab!#REF!</definedName>
    <definedName name="solver_opt" localSheetId="18" hidden="1">Kane!#REF!</definedName>
    <definedName name="solver_opt" localSheetId="41" hidden="1">Logan!#REF!</definedName>
    <definedName name="solver_opt" localSheetId="19" hidden="1">Millard!#REF!</definedName>
    <definedName name="solver_opt" localSheetId="20" hidden="1">Morgan!#REF!</definedName>
    <definedName name="solver_opt" localSheetId="42" hidden="1">Murray!#REF!</definedName>
    <definedName name="solver_opt" localSheetId="21" hidden="1">Nebo!#REF!</definedName>
    <definedName name="solver_opt" localSheetId="22" hidden="1">'North Sanpete'!#REF!</definedName>
    <definedName name="solver_opt" localSheetId="23" hidden="1">'North Summit'!#REF!</definedName>
    <definedName name="solver_opt" localSheetId="39" hidden="1">Ogden!#REF!</definedName>
    <definedName name="solver_opt" localSheetId="24" hidden="1">'Park City'!#REF!</definedName>
    <definedName name="solver_opt" localSheetId="25" hidden="1">Piute!#REF!</definedName>
    <definedName name="solver_opt" localSheetId="40" hidden="1">Provo!#REF!</definedName>
    <definedName name="solver_opt" localSheetId="26" hidden="1">Rich!#REF!</definedName>
    <definedName name="solver_opt" localSheetId="38" hidden="1">'Salt Lake'!#REF!</definedName>
    <definedName name="solver_opt" localSheetId="27" hidden="1">'San Juan'!#REF!</definedName>
    <definedName name="solver_opt" localSheetId="28" hidden="1">Sevier!#REF!</definedName>
    <definedName name="solver_opt" localSheetId="29" hidden="1">'South Sanpete'!#REF!</definedName>
    <definedName name="solver_opt" localSheetId="30" hidden="1">'South Summit'!#REF!</definedName>
    <definedName name="solver_opt" localSheetId="2" hidden="1">Template!#REF!</definedName>
    <definedName name="solver_opt" localSheetId="31" hidden="1">Tintic!#REF!</definedName>
    <definedName name="solver_opt" localSheetId="32" hidden="1">Tooele!#REF!</definedName>
    <definedName name="solver_opt" localSheetId="33" hidden="1">Uintah!#REF!</definedName>
    <definedName name="solver_opt" localSheetId="34" hidden="1">Wasatch!#REF!</definedName>
    <definedName name="solver_opt" localSheetId="35" hidden="1">Washington!#REF!</definedName>
    <definedName name="solver_opt" localSheetId="36" hidden="1">Wayne!#REF!</definedName>
    <definedName name="solver_opt" localSheetId="37" hidden="1">Weber!#REF!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948" l="1" a="1"/>
  <c r="H67" i="1948" s="1"/>
  <c r="H66" i="1948" a="1"/>
  <c r="H66" i="1948" s="1"/>
  <c r="H65" i="1948" a="1"/>
  <c r="H65" i="1948" s="1"/>
  <c r="H64" i="1948" a="1"/>
  <c r="H64" i="1948" s="1"/>
  <c r="D60" i="1948" a="1"/>
  <c r="D60" i="1948" s="1"/>
  <c r="D59" i="1948" a="1"/>
  <c r="D59" i="1948" s="1"/>
  <c r="D58" i="1948" a="1"/>
  <c r="D58" i="1948" s="1"/>
  <c r="H55" i="1948" a="1"/>
  <c r="H55" i="1948" s="1"/>
  <c r="G55" i="1948" a="1"/>
  <c r="G55" i="1948" s="1"/>
  <c r="H54" i="1948" a="1"/>
  <c r="H54" i="1948" s="1"/>
  <c r="G54" i="1948" a="1"/>
  <c r="G54" i="1948" s="1"/>
  <c r="K52" i="1948"/>
  <c r="F52" i="1948" a="1"/>
  <c r="F52" i="1948" s="1"/>
  <c r="H52" i="1948" s="1"/>
  <c r="K51" i="1948"/>
  <c r="F51" i="1948" a="1"/>
  <c r="F51" i="1948" s="1"/>
  <c r="H51" i="1948" s="1"/>
  <c r="K50" i="1948"/>
  <c r="F50" i="1948" a="1"/>
  <c r="F50" i="1948" s="1"/>
  <c r="H50" i="1948" s="1"/>
  <c r="K49" i="1948"/>
  <c r="F49" i="1948" a="1"/>
  <c r="F49" i="1948" s="1"/>
  <c r="H49" i="1948" s="1"/>
  <c r="K48" i="1948"/>
  <c r="F48" i="1948" a="1"/>
  <c r="F48" i="1948" s="1"/>
  <c r="H48" i="1948" s="1"/>
  <c r="K47" i="1948"/>
  <c r="F47" i="1948" a="1"/>
  <c r="F47" i="1948" s="1"/>
  <c r="H47" i="1948" s="1"/>
  <c r="K46" i="1948"/>
  <c r="F46" i="1948" a="1"/>
  <c r="F46" i="1948" s="1"/>
  <c r="H46" i="1948" s="1"/>
  <c r="K45" i="1948"/>
  <c r="F45" i="1948" a="1"/>
  <c r="F45" i="1948" s="1"/>
  <c r="H45" i="1948" s="1"/>
  <c r="K44" i="1948"/>
  <c r="F44" i="1948" a="1"/>
  <c r="F44" i="1948" s="1"/>
  <c r="H44" i="1948" s="1"/>
  <c r="K43" i="1948"/>
  <c r="F43" i="1948" a="1"/>
  <c r="F43" i="1948" s="1"/>
  <c r="H43" i="1948" s="1"/>
  <c r="K42" i="1948"/>
  <c r="F42" i="1948" a="1"/>
  <c r="F42" i="1948" s="1"/>
  <c r="H42" i="1948" s="1"/>
  <c r="K41" i="1948"/>
  <c r="F41" i="1948" a="1"/>
  <c r="F41" i="1948" s="1"/>
  <c r="H41" i="1948" s="1"/>
  <c r="K40" i="1948"/>
  <c r="F40" i="1948" a="1"/>
  <c r="F40" i="1948" s="1"/>
  <c r="H40" i="1948" s="1"/>
  <c r="K39" i="1948"/>
  <c r="F39" i="1948" a="1"/>
  <c r="F39" i="1948" s="1"/>
  <c r="H39" i="1948" s="1"/>
  <c r="F38" i="1948" a="1"/>
  <c r="F38" i="1948" s="1"/>
  <c r="H38" i="1948" s="1"/>
  <c r="K37" i="1948"/>
  <c r="F37" i="1948" a="1"/>
  <c r="F37" i="1948" s="1"/>
  <c r="H37" i="1948" s="1"/>
  <c r="K36" i="1948"/>
  <c r="F36" i="1948" a="1"/>
  <c r="F36" i="1948" s="1"/>
  <c r="H36" i="1948" s="1"/>
  <c r="K35" i="1948"/>
  <c r="F35" i="1948" a="1"/>
  <c r="F35" i="1948" s="1"/>
  <c r="H35" i="1948" s="1"/>
  <c r="K34" i="1948"/>
  <c r="F34" i="1948" a="1"/>
  <c r="F34" i="1948" s="1"/>
  <c r="H34" i="1948" s="1"/>
  <c r="F33" i="1948" a="1"/>
  <c r="F33" i="1948" s="1"/>
  <c r="H33" i="1948" s="1"/>
  <c r="K32" i="1948"/>
  <c r="F32" i="1948" a="1"/>
  <c r="F32" i="1948" s="1"/>
  <c r="H32" i="1948" s="1"/>
  <c r="K31" i="1948"/>
  <c r="F31" i="1948" a="1"/>
  <c r="F31" i="1948" s="1"/>
  <c r="H31" i="1948" s="1"/>
  <c r="K29" i="1948"/>
  <c r="J29" i="1948"/>
  <c r="K28" i="1948"/>
  <c r="J28" i="1948"/>
  <c r="F28" i="1948" a="1"/>
  <c r="F28" i="1948" s="1"/>
  <c r="E28" i="1948" a="1"/>
  <c r="E28" i="1948" s="1"/>
  <c r="K27" i="1948"/>
  <c r="J27" i="1948"/>
  <c r="F27" i="1948" a="1"/>
  <c r="F27" i="1948" s="1"/>
  <c r="E27" i="1948" a="1"/>
  <c r="E27" i="1948" s="1"/>
  <c r="K26" i="1948"/>
  <c r="J26" i="1948"/>
  <c r="F26" i="1948" a="1"/>
  <c r="F26" i="1948" s="1"/>
  <c r="E26" i="1948" a="1"/>
  <c r="E26" i="1948" s="1"/>
  <c r="K25" i="1948"/>
  <c r="J25" i="1948"/>
  <c r="F25" i="1948" a="1"/>
  <c r="F25" i="1948" s="1"/>
  <c r="E25" i="1948" a="1"/>
  <c r="E25" i="1948" s="1"/>
  <c r="K24" i="1948"/>
  <c r="J24" i="1948"/>
  <c r="F24" i="1948" a="1"/>
  <c r="F24" i="1948" s="1"/>
  <c r="E24" i="1948" a="1"/>
  <c r="E24" i="1948" s="1"/>
  <c r="K23" i="1948"/>
  <c r="J23" i="1948"/>
  <c r="F23" i="1948" a="1"/>
  <c r="F23" i="1948" s="1"/>
  <c r="E23" i="1948" a="1"/>
  <c r="E23" i="1948" s="1"/>
  <c r="K22" i="1948"/>
  <c r="J22" i="1948"/>
  <c r="F22" i="1948" a="1"/>
  <c r="F22" i="1948" s="1"/>
  <c r="E22" i="1948" a="1"/>
  <c r="E22" i="1948" s="1"/>
  <c r="K21" i="1948"/>
  <c r="J21" i="1948"/>
  <c r="F21" i="1948" a="1"/>
  <c r="F21" i="1948" s="1"/>
  <c r="E21" i="1948" a="1"/>
  <c r="E21" i="1948" s="1"/>
  <c r="K20" i="1948"/>
  <c r="J20" i="1948"/>
  <c r="F20" i="1948" a="1"/>
  <c r="F20" i="1948" s="1"/>
  <c r="E20" i="1948" a="1"/>
  <c r="E20" i="1948" s="1"/>
  <c r="K19" i="1948"/>
  <c r="J19" i="1948"/>
  <c r="K18" i="1948"/>
  <c r="J18" i="1948"/>
  <c r="F18" i="1948" a="1"/>
  <c r="F18" i="1948" s="1"/>
  <c r="E18" i="1948" a="1"/>
  <c r="E18" i="1948" s="1"/>
  <c r="K17" i="1948"/>
  <c r="J17" i="1948"/>
  <c r="F17" i="1948" a="1"/>
  <c r="F17" i="1948" s="1"/>
  <c r="E17" i="1948" a="1"/>
  <c r="E17" i="1948" s="1"/>
  <c r="K16" i="1948"/>
  <c r="J16" i="1948"/>
  <c r="F16" i="1948" a="1"/>
  <c r="F16" i="1948" s="1"/>
  <c r="E16" i="1948" a="1"/>
  <c r="E16" i="1948" s="1"/>
  <c r="K15" i="1948"/>
  <c r="J15" i="1948"/>
  <c r="F15" i="1948" a="1"/>
  <c r="F15" i="1948" s="1"/>
  <c r="E15" i="1948" a="1"/>
  <c r="E15" i="1948" s="1"/>
  <c r="D12" i="1948" a="1"/>
  <c r="D12" i="1948" s="1"/>
  <c r="D7" i="1948"/>
  <c r="D7" i="1948" a="1"/>
  <c r="D5" i="1948" a="1"/>
  <c r="D5" i="1948" s="1"/>
  <c r="D4" i="1948" a="1"/>
  <c r="D4" i="1948" s="1"/>
  <c r="H67" i="1947" a="1"/>
  <c r="H67" i="1947" s="1"/>
  <c r="H66" i="1947" a="1"/>
  <c r="H66" i="1947" s="1"/>
  <c r="H65" i="1947" a="1"/>
  <c r="H65" i="1947" s="1"/>
  <c r="H64" i="1947" a="1"/>
  <c r="H64" i="1947" s="1"/>
  <c r="D60" i="1947" a="1"/>
  <c r="D60" i="1947" s="1"/>
  <c r="D59" i="1947" a="1"/>
  <c r="D59" i="1947" s="1"/>
  <c r="D58" i="1947" a="1"/>
  <c r="D58" i="1947" s="1"/>
  <c r="H55" i="1947" a="1"/>
  <c r="H55" i="1947" s="1"/>
  <c r="G55" i="1947" a="1"/>
  <c r="G55" i="1947" s="1"/>
  <c r="H54" i="1947" a="1"/>
  <c r="H54" i="1947" s="1"/>
  <c r="G54" i="1947" a="1"/>
  <c r="G54" i="1947" s="1"/>
  <c r="K52" i="1947"/>
  <c r="F52" i="1947" a="1"/>
  <c r="F52" i="1947" s="1"/>
  <c r="H52" i="1947" s="1"/>
  <c r="K51" i="1947"/>
  <c r="F51" i="1947" a="1"/>
  <c r="F51" i="1947" s="1"/>
  <c r="H51" i="1947" s="1"/>
  <c r="K50" i="1947"/>
  <c r="F50" i="1947" a="1"/>
  <c r="F50" i="1947" s="1"/>
  <c r="H50" i="1947" s="1"/>
  <c r="K49" i="1947"/>
  <c r="F49" i="1947" a="1"/>
  <c r="F49" i="1947" s="1"/>
  <c r="H49" i="1947" s="1"/>
  <c r="K48" i="1947"/>
  <c r="F48" i="1947" a="1"/>
  <c r="F48" i="1947" s="1"/>
  <c r="H48" i="1947" s="1"/>
  <c r="K47" i="1947"/>
  <c r="F47" i="1947" a="1"/>
  <c r="F47" i="1947" s="1"/>
  <c r="H47" i="1947" s="1"/>
  <c r="K46" i="1947"/>
  <c r="F46" i="1947" a="1"/>
  <c r="F46" i="1947" s="1"/>
  <c r="H46" i="1947" s="1"/>
  <c r="K45" i="1947"/>
  <c r="F45" i="1947" a="1"/>
  <c r="F45" i="1947" s="1"/>
  <c r="H45" i="1947" s="1"/>
  <c r="K44" i="1947"/>
  <c r="F44" i="1947" a="1"/>
  <c r="F44" i="1947" s="1"/>
  <c r="H44" i="1947" s="1"/>
  <c r="K43" i="1947"/>
  <c r="F43" i="1947" a="1"/>
  <c r="F43" i="1947" s="1"/>
  <c r="H43" i="1947" s="1"/>
  <c r="K42" i="1947"/>
  <c r="F42" i="1947" a="1"/>
  <c r="F42" i="1947" s="1"/>
  <c r="H42" i="1947" s="1"/>
  <c r="K41" i="1947"/>
  <c r="F41" i="1947" a="1"/>
  <c r="F41" i="1947" s="1"/>
  <c r="H41" i="1947" s="1"/>
  <c r="K40" i="1947"/>
  <c r="F40" i="1947" a="1"/>
  <c r="F40" i="1947" s="1"/>
  <c r="H40" i="1947" s="1"/>
  <c r="K39" i="1947"/>
  <c r="F39" i="1947" a="1"/>
  <c r="F39" i="1947" s="1"/>
  <c r="H39" i="1947" s="1"/>
  <c r="F38" i="1947" a="1"/>
  <c r="F38" i="1947" s="1"/>
  <c r="H38" i="1947" s="1"/>
  <c r="K37" i="1947"/>
  <c r="F37" i="1947" a="1"/>
  <c r="F37" i="1947" s="1"/>
  <c r="H37" i="1947" s="1"/>
  <c r="K36" i="1947"/>
  <c r="F36" i="1947" a="1"/>
  <c r="F36" i="1947" s="1"/>
  <c r="H36" i="1947" s="1"/>
  <c r="K35" i="1947"/>
  <c r="F35" i="1947" a="1"/>
  <c r="F35" i="1947" s="1"/>
  <c r="H35" i="1947" s="1"/>
  <c r="K34" i="1947"/>
  <c r="F34" i="1947" a="1"/>
  <c r="F34" i="1947" s="1"/>
  <c r="H34" i="1947" s="1"/>
  <c r="F33" i="1947" a="1"/>
  <c r="F33" i="1947" s="1"/>
  <c r="H33" i="1947" s="1"/>
  <c r="K32" i="1947"/>
  <c r="F32" i="1947" a="1"/>
  <c r="F32" i="1947" s="1"/>
  <c r="H32" i="1947" s="1"/>
  <c r="K31" i="1947"/>
  <c r="F31" i="1947" a="1"/>
  <c r="F31" i="1947" s="1"/>
  <c r="H31" i="1947" s="1"/>
  <c r="K29" i="1947"/>
  <c r="J29" i="1947"/>
  <c r="K28" i="1947"/>
  <c r="J28" i="1947"/>
  <c r="F28" i="1947" a="1"/>
  <c r="F28" i="1947" s="1"/>
  <c r="E28" i="1947" a="1"/>
  <c r="E28" i="1947" s="1"/>
  <c r="K27" i="1947"/>
  <c r="J27" i="1947"/>
  <c r="F27" i="1947" a="1"/>
  <c r="F27" i="1947" s="1"/>
  <c r="E27" i="1947" a="1"/>
  <c r="E27" i="1947" s="1"/>
  <c r="K26" i="1947"/>
  <c r="J26" i="1947"/>
  <c r="F26" i="1947" a="1"/>
  <c r="F26" i="1947" s="1"/>
  <c r="E26" i="1947" a="1"/>
  <c r="E26" i="1947" s="1"/>
  <c r="K25" i="1947"/>
  <c r="J25" i="1947"/>
  <c r="F25" i="1947" a="1"/>
  <c r="F25" i="1947" s="1"/>
  <c r="E25" i="1947" a="1"/>
  <c r="E25" i="1947" s="1"/>
  <c r="K24" i="1947"/>
  <c r="J24" i="1947"/>
  <c r="F24" i="1947" a="1"/>
  <c r="F24" i="1947" s="1"/>
  <c r="E24" i="1947" a="1"/>
  <c r="E24" i="1947" s="1"/>
  <c r="K23" i="1947"/>
  <c r="J23" i="1947"/>
  <c r="F23" i="1947" a="1"/>
  <c r="F23" i="1947" s="1"/>
  <c r="E23" i="1947" a="1"/>
  <c r="E23" i="1947" s="1"/>
  <c r="K22" i="1947"/>
  <c r="J22" i="1947"/>
  <c r="F22" i="1947" a="1"/>
  <c r="F22" i="1947" s="1"/>
  <c r="E22" i="1947" a="1"/>
  <c r="E22" i="1947" s="1"/>
  <c r="K21" i="1947"/>
  <c r="J21" i="1947"/>
  <c r="F21" i="1947" a="1"/>
  <c r="F21" i="1947" s="1"/>
  <c r="E21" i="1947" a="1"/>
  <c r="E21" i="1947" s="1"/>
  <c r="K20" i="1947"/>
  <c r="J20" i="1947"/>
  <c r="F20" i="1947" a="1"/>
  <c r="F20" i="1947" s="1"/>
  <c r="E20" i="1947" a="1"/>
  <c r="E20" i="1947" s="1"/>
  <c r="K19" i="1947"/>
  <c r="J19" i="1947"/>
  <c r="K18" i="1947"/>
  <c r="J18" i="1947"/>
  <c r="F18" i="1947" a="1"/>
  <c r="F18" i="1947" s="1"/>
  <c r="E18" i="1947" a="1"/>
  <c r="E18" i="1947" s="1"/>
  <c r="K17" i="1947"/>
  <c r="J17" i="1947"/>
  <c r="F17" i="1947" a="1"/>
  <c r="F17" i="1947" s="1"/>
  <c r="E17" i="1947" a="1"/>
  <c r="E17" i="1947" s="1"/>
  <c r="K16" i="1947"/>
  <c r="J16" i="1947"/>
  <c r="F16" i="1947" a="1"/>
  <c r="F16" i="1947" s="1"/>
  <c r="E16" i="1947" a="1"/>
  <c r="E16" i="1947" s="1"/>
  <c r="K15" i="1947"/>
  <c r="J15" i="1947"/>
  <c r="F15" i="1947" a="1"/>
  <c r="F15" i="1947" s="1"/>
  <c r="E15" i="1947" a="1"/>
  <c r="E15" i="1947" s="1"/>
  <c r="D12" i="1947" a="1"/>
  <c r="D12" i="1947" s="1"/>
  <c r="D7" i="1947" a="1"/>
  <c r="D7" i="1947" s="1"/>
  <c r="D5" i="1947" a="1"/>
  <c r="D5" i="1947" s="1"/>
  <c r="D4" i="1947" a="1"/>
  <c r="D4" i="1947" s="1"/>
  <c r="H67" i="1946" a="1"/>
  <c r="H67" i="1946" s="1"/>
  <c r="H66" i="1946" a="1"/>
  <c r="H66" i="1946" s="1"/>
  <c r="H65" i="1946" a="1"/>
  <c r="H65" i="1946" s="1"/>
  <c r="H64" i="1946" a="1"/>
  <c r="H64" i="1946" s="1"/>
  <c r="D60" i="1946" a="1"/>
  <c r="D60" i="1946" s="1"/>
  <c r="D59" i="1946" a="1"/>
  <c r="D59" i="1946" s="1"/>
  <c r="D58" i="1946" a="1"/>
  <c r="D58" i="1946" s="1"/>
  <c r="H55" i="1946" a="1"/>
  <c r="H55" i="1946" s="1"/>
  <c r="G55" i="1946" a="1"/>
  <c r="G55" i="1946" s="1"/>
  <c r="H54" i="1946" a="1"/>
  <c r="H54" i="1946" s="1"/>
  <c r="G54" i="1946" a="1"/>
  <c r="G54" i="1946" s="1"/>
  <c r="K52" i="1946"/>
  <c r="F52" i="1946" a="1"/>
  <c r="F52" i="1946" s="1"/>
  <c r="H52" i="1946" s="1"/>
  <c r="K51" i="1946"/>
  <c r="F51" i="1946" a="1"/>
  <c r="F51" i="1946" s="1"/>
  <c r="H51" i="1946" s="1"/>
  <c r="K50" i="1946"/>
  <c r="F50" i="1946" a="1"/>
  <c r="F50" i="1946" s="1"/>
  <c r="H50" i="1946" s="1"/>
  <c r="K49" i="1946"/>
  <c r="F49" i="1946" a="1"/>
  <c r="F49" i="1946" s="1"/>
  <c r="H49" i="1946" s="1"/>
  <c r="K48" i="1946"/>
  <c r="F48" i="1946" a="1"/>
  <c r="F48" i="1946" s="1"/>
  <c r="H48" i="1946" s="1"/>
  <c r="K47" i="1946"/>
  <c r="F47" i="1946" a="1"/>
  <c r="F47" i="1946" s="1"/>
  <c r="H47" i="1946" s="1"/>
  <c r="K46" i="1946"/>
  <c r="F46" i="1946" a="1"/>
  <c r="F46" i="1946" s="1"/>
  <c r="H46" i="1946" s="1"/>
  <c r="K45" i="1946"/>
  <c r="F45" i="1946" a="1"/>
  <c r="F45" i="1946" s="1"/>
  <c r="H45" i="1946" s="1"/>
  <c r="K44" i="1946"/>
  <c r="F44" i="1946" a="1"/>
  <c r="F44" i="1946" s="1"/>
  <c r="H44" i="1946" s="1"/>
  <c r="K43" i="1946"/>
  <c r="F43" i="1946" a="1"/>
  <c r="F43" i="1946" s="1"/>
  <c r="H43" i="1946" s="1"/>
  <c r="K42" i="1946"/>
  <c r="F42" i="1946" a="1"/>
  <c r="F42" i="1946" s="1"/>
  <c r="H42" i="1946" s="1"/>
  <c r="K41" i="1946"/>
  <c r="F41" i="1946" a="1"/>
  <c r="F41" i="1946" s="1"/>
  <c r="H41" i="1946" s="1"/>
  <c r="K40" i="1946"/>
  <c r="F40" i="1946" a="1"/>
  <c r="F40" i="1946" s="1"/>
  <c r="H40" i="1946" s="1"/>
  <c r="K39" i="1946"/>
  <c r="F39" i="1946" a="1"/>
  <c r="F39" i="1946" s="1"/>
  <c r="H39" i="1946" s="1"/>
  <c r="F38" i="1946" a="1"/>
  <c r="F38" i="1946" s="1"/>
  <c r="H38" i="1946" s="1"/>
  <c r="K37" i="1946"/>
  <c r="F37" i="1946" a="1"/>
  <c r="F37" i="1946" s="1"/>
  <c r="H37" i="1946" s="1"/>
  <c r="K36" i="1946"/>
  <c r="F36" i="1946" a="1"/>
  <c r="F36" i="1946" s="1"/>
  <c r="H36" i="1946" s="1"/>
  <c r="K35" i="1946"/>
  <c r="F35" i="1946" a="1"/>
  <c r="F35" i="1946" s="1"/>
  <c r="H35" i="1946" s="1"/>
  <c r="K34" i="1946"/>
  <c r="F34" i="1946" a="1"/>
  <c r="F34" i="1946" s="1"/>
  <c r="H34" i="1946" s="1"/>
  <c r="F33" i="1946" a="1"/>
  <c r="F33" i="1946" s="1"/>
  <c r="H33" i="1946" s="1"/>
  <c r="K32" i="1946"/>
  <c r="F32" i="1946" a="1"/>
  <c r="F32" i="1946" s="1"/>
  <c r="H32" i="1946" s="1"/>
  <c r="K31" i="1946"/>
  <c r="F31" i="1946" a="1"/>
  <c r="F31" i="1946" s="1"/>
  <c r="H31" i="1946" s="1"/>
  <c r="K29" i="1946"/>
  <c r="J29" i="1946"/>
  <c r="K28" i="1946"/>
  <c r="J28" i="1946"/>
  <c r="F28" i="1946" a="1"/>
  <c r="F28" i="1946" s="1"/>
  <c r="E28" i="1946" a="1"/>
  <c r="E28" i="1946" s="1"/>
  <c r="K27" i="1946"/>
  <c r="J27" i="1946"/>
  <c r="F27" i="1946" a="1"/>
  <c r="F27" i="1946" s="1"/>
  <c r="E27" i="1946" a="1"/>
  <c r="E27" i="1946" s="1"/>
  <c r="K26" i="1946"/>
  <c r="J26" i="1946"/>
  <c r="F26" i="1946" a="1"/>
  <c r="F26" i="1946" s="1"/>
  <c r="E26" i="1946" a="1"/>
  <c r="E26" i="1946" s="1"/>
  <c r="K25" i="1946"/>
  <c r="J25" i="1946"/>
  <c r="F25" i="1946" a="1"/>
  <c r="F25" i="1946" s="1"/>
  <c r="E25" i="1946" a="1"/>
  <c r="E25" i="1946" s="1"/>
  <c r="K24" i="1946"/>
  <c r="J24" i="1946"/>
  <c r="F24" i="1946" a="1"/>
  <c r="F24" i="1946" s="1"/>
  <c r="E24" i="1946" a="1"/>
  <c r="E24" i="1946" s="1"/>
  <c r="K23" i="1946"/>
  <c r="J23" i="1946"/>
  <c r="F23" i="1946" a="1"/>
  <c r="F23" i="1946" s="1"/>
  <c r="E23" i="1946" a="1"/>
  <c r="E23" i="1946" s="1"/>
  <c r="K22" i="1946"/>
  <c r="J22" i="1946"/>
  <c r="F22" i="1946" a="1"/>
  <c r="F22" i="1946" s="1"/>
  <c r="E22" i="1946" a="1"/>
  <c r="E22" i="1946" s="1"/>
  <c r="K21" i="1946"/>
  <c r="J21" i="1946"/>
  <c r="F21" i="1946" a="1"/>
  <c r="F21" i="1946" s="1"/>
  <c r="E21" i="1946" a="1"/>
  <c r="E21" i="1946" s="1"/>
  <c r="K20" i="1946"/>
  <c r="J20" i="1946"/>
  <c r="F20" i="1946" a="1"/>
  <c r="F20" i="1946" s="1"/>
  <c r="E20" i="1946" a="1"/>
  <c r="E20" i="1946" s="1"/>
  <c r="K19" i="1946"/>
  <c r="J19" i="1946"/>
  <c r="K18" i="1946"/>
  <c r="J18" i="1946"/>
  <c r="F18" i="1946" a="1"/>
  <c r="F18" i="1946" s="1"/>
  <c r="E18" i="1946" a="1"/>
  <c r="E18" i="1946" s="1"/>
  <c r="K17" i="1946"/>
  <c r="J17" i="1946"/>
  <c r="F17" i="1946" a="1"/>
  <c r="F17" i="1946" s="1"/>
  <c r="E17" i="1946" a="1"/>
  <c r="E17" i="1946" s="1"/>
  <c r="K16" i="1946"/>
  <c r="J16" i="1946"/>
  <c r="F16" i="1946" a="1"/>
  <c r="F16" i="1946" s="1"/>
  <c r="E16" i="1946" a="1"/>
  <c r="E16" i="1946" s="1"/>
  <c r="K15" i="1946"/>
  <c r="J15" i="1946"/>
  <c r="F15" i="1946" a="1"/>
  <c r="F15" i="1946" s="1"/>
  <c r="E15" i="1946" a="1"/>
  <c r="E15" i="1946" s="1"/>
  <c r="D12" i="1946" a="1"/>
  <c r="D12" i="1946" s="1"/>
  <c r="D7" i="1946" a="1"/>
  <c r="D7" i="1946" s="1"/>
  <c r="D5" i="1946" a="1"/>
  <c r="D5" i="1946" s="1"/>
  <c r="D4" i="1946" a="1"/>
  <c r="D4" i="1946" s="1"/>
  <c r="H67" i="1945" a="1"/>
  <c r="H67" i="1945" s="1"/>
  <c r="H66" i="1945" a="1"/>
  <c r="H66" i="1945" s="1"/>
  <c r="H65" i="1945" a="1"/>
  <c r="H65" i="1945" s="1"/>
  <c r="H64" i="1945" a="1"/>
  <c r="H64" i="1945" s="1"/>
  <c r="D60" i="1945" a="1"/>
  <c r="D60" i="1945" s="1"/>
  <c r="D59" i="1945" a="1"/>
  <c r="D59" i="1945" s="1"/>
  <c r="D58" i="1945" a="1"/>
  <c r="D58" i="1945" s="1"/>
  <c r="H55" i="1945" a="1"/>
  <c r="H55" i="1945" s="1"/>
  <c r="G55" i="1945" a="1"/>
  <c r="G55" i="1945" s="1"/>
  <c r="H54" i="1945" a="1"/>
  <c r="H54" i="1945" s="1"/>
  <c r="G54" i="1945" a="1"/>
  <c r="G54" i="1945" s="1"/>
  <c r="K52" i="1945"/>
  <c r="F52" i="1945" a="1"/>
  <c r="F52" i="1945" s="1"/>
  <c r="H52" i="1945" s="1"/>
  <c r="K51" i="1945"/>
  <c r="F51" i="1945" a="1"/>
  <c r="F51" i="1945" s="1"/>
  <c r="H51" i="1945" s="1"/>
  <c r="K50" i="1945"/>
  <c r="F50" i="1945" a="1"/>
  <c r="F50" i="1945" s="1"/>
  <c r="H50" i="1945" s="1"/>
  <c r="K49" i="1945"/>
  <c r="F49" i="1945" a="1"/>
  <c r="F49" i="1945" s="1"/>
  <c r="H49" i="1945" s="1"/>
  <c r="K48" i="1945"/>
  <c r="F48" i="1945" a="1"/>
  <c r="F48" i="1945" s="1"/>
  <c r="H48" i="1945" s="1"/>
  <c r="K47" i="1945"/>
  <c r="F47" i="1945" a="1"/>
  <c r="F47" i="1945" s="1"/>
  <c r="H47" i="1945" s="1"/>
  <c r="K46" i="1945"/>
  <c r="F46" i="1945" a="1"/>
  <c r="F46" i="1945" s="1"/>
  <c r="H46" i="1945" s="1"/>
  <c r="K45" i="1945"/>
  <c r="F45" i="1945" a="1"/>
  <c r="F45" i="1945" s="1"/>
  <c r="H45" i="1945" s="1"/>
  <c r="K44" i="1945"/>
  <c r="F44" i="1945" a="1"/>
  <c r="F44" i="1945" s="1"/>
  <c r="H44" i="1945" s="1"/>
  <c r="K43" i="1945"/>
  <c r="F43" i="1945" a="1"/>
  <c r="F43" i="1945" s="1"/>
  <c r="H43" i="1945" s="1"/>
  <c r="K42" i="1945"/>
  <c r="F42" i="1945" a="1"/>
  <c r="F42" i="1945" s="1"/>
  <c r="H42" i="1945" s="1"/>
  <c r="K41" i="1945"/>
  <c r="F41" i="1945" a="1"/>
  <c r="F41" i="1945" s="1"/>
  <c r="H41" i="1945" s="1"/>
  <c r="K40" i="1945"/>
  <c r="F40" i="1945" a="1"/>
  <c r="F40" i="1945" s="1"/>
  <c r="H40" i="1945" s="1"/>
  <c r="K39" i="1945"/>
  <c r="F39" i="1945" a="1"/>
  <c r="F39" i="1945" s="1"/>
  <c r="H39" i="1945" s="1"/>
  <c r="F38" i="1945" a="1"/>
  <c r="F38" i="1945" s="1"/>
  <c r="H38" i="1945" s="1"/>
  <c r="K37" i="1945"/>
  <c r="F37" i="1945" a="1"/>
  <c r="F37" i="1945" s="1"/>
  <c r="H37" i="1945" s="1"/>
  <c r="K36" i="1945"/>
  <c r="F36" i="1945" a="1"/>
  <c r="F36" i="1945" s="1"/>
  <c r="H36" i="1945" s="1"/>
  <c r="K35" i="1945"/>
  <c r="F35" i="1945" a="1"/>
  <c r="F35" i="1945" s="1"/>
  <c r="H35" i="1945" s="1"/>
  <c r="K34" i="1945"/>
  <c r="F34" i="1945" a="1"/>
  <c r="F34" i="1945" s="1"/>
  <c r="H34" i="1945" s="1"/>
  <c r="F33" i="1945" a="1"/>
  <c r="F33" i="1945" s="1"/>
  <c r="H33" i="1945" s="1"/>
  <c r="K32" i="1945"/>
  <c r="F32" i="1945" a="1"/>
  <c r="F32" i="1945" s="1"/>
  <c r="H32" i="1945" s="1"/>
  <c r="K31" i="1945"/>
  <c r="F31" i="1945" a="1"/>
  <c r="F31" i="1945" s="1"/>
  <c r="H31" i="1945" s="1"/>
  <c r="K29" i="1945"/>
  <c r="J29" i="1945"/>
  <c r="K28" i="1945"/>
  <c r="J28" i="1945"/>
  <c r="F28" i="1945" a="1"/>
  <c r="F28" i="1945" s="1"/>
  <c r="E28" i="1945" a="1"/>
  <c r="E28" i="1945" s="1"/>
  <c r="K27" i="1945"/>
  <c r="J27" i="1945"/>
  <c r="F27" i="1945" a="1"/>
  <c r="F27" i="1945" s="1"/>
  <c r="E27" i="1945" a="1"/>
  <c r="E27" i="1945" s="1"/>
  <c r="K26" i="1945"/>
  <c r="J26" i="1945"/>
  <c r="F26" i="1945" a="1"/>
  <c r="F26" i="1945" s="1"/>
  <c r="E26" i="1945" a="1"/>
  <c r="E26" i="1945" s="1"/>
  <c r="K25" i="1945"/>
  <c r="J25" i="1945"/>
  <c r="F25" i="1945" a="1"/>
  <c r="F25" i="1945" s="1"/>
  <c r="E25" i="1945" a="1"/>
  <c r="E25" i="1945" s="1"/>
  <c r="K24" i="1945"/>
  <c r="J24" i="1945"/>
  <c r="F24" i="1945" a="1"/>
  <c r="F24" i="1945" s="1"/>
  <c r="E24" i="1945" a="1"/>
  <c r="E24" i="1945" s="1"/>
  <c r="K23" i="1945"/>
  <c r="J23" i="1945"/>
  <c r="F23" i="1945" a="1"/>
  <c r="F23" i="1945" s="1"/>
  <c r="E23" i="1945" a="1"/>
  <c r="E23" i="1945" s="1"/>
  <c r="K22" i="1945"/>
  <c r="J22" i="1945"/>
  <c r="F22" i="1945" a="1"/>
  <c r="F22" i="1945" s="1"/>
  <c r="E22" i="1945" a="1"/>
  <c r="E22" i="1945" s="1"/>
  <c r="K21" i="1945"/>
  <c r="J21" i="1945"/>
  <c r="F21" i="1945" a="1"/>
  <c r="F21" i="1945" s="1"/>
  <c r="E21" i="1945" a="1"/>
  <c r="E21" i="1945" s="1"/>
  <c r="K20" i="1945"/>
  <c r="J20" i="1945"/>
  <c r="F20" i="1945" a="1"/>
  <c r="F20" i="1945" s="1"/>
  <c r="E20" i="1945" a="1"/>
  <c r="E20" i="1945" s="1"/>
  <c r="K19" i="1945"/>
  <c r="J19" i="1945"/>
  <c r="K18" i="1945"/>
  <c r="J18" i="1945"/>
  <c r="F18" i="1945" a="1"/>
  <c r="F18" i="1945" s="1"/>
  <c r="E18" i="1945" a="1"/>
  <c r="E18" i="1945" s="1"/>
  <c r="K17" i="1945"/>
  <c r="J17" i="1945"/>
  <c r="F17" i="1945" a="1"/>
  <c r="F17" i="1945" s="1"/>
  <c r="E17" i="1945" a="1"/>
  <c r="E17" i="1945" s="1"/>
  <c r="K16" i="1945"/>
  <c r="J16" i="1945"/>
  <c r="F16" i="1945" a="1"/>
  <c r="F16" i="1945" s="1"/>
  <c r="E16" i="1945" a="1"/>
  <c r="E16" i="1945" s="1"/>
  <c r="K15" i="1945"/>
  <c r="J15" i="1945"/>
  <c r="F15" i="1945" a="1"/>
  <c r="F15" i="1945" s="1"/>
  <c r="E15" i="1945" a="1"/>
  <c r="E15" i="1945" s="1"/>
  <c r="D12" i="1945" a="1"/>
  <c r="D12" i="1945" s="1"/>
  <c r="D7" i="1945" a="1"/>
  <c r="D7" i="1945" s="1"/>
  <c r="D5" i="1945" a="1"/>
  <c r="D5" i="1945" s="1"/>
  <c r="D4" i="1945" a="1"/>
  <c r="D4" i="1945" s="1"/>
  <c r="H67" i="1944" a="1"/>
  <c r="H67" i="1944" s="1"/>
  <c r="H66" i="1944" a="1"/>
  <c r="H66" i="1944" s="1"/>
  <c r="H65" i="1944" a="1"/>
  <c r="H65" i="1944" s="1"/>
  <c r="H64" i="1944" a="1"/>
  <c r="H64" i="1944" s="1"/>
  <c r="D60" i="1944" a="1"/>
  <c r="D60" i="1944" s="1"/>
  <c r="D59" i="1944" a="1"/>
  <c r="D59" i="1944" s="1"/>
  <c r="D58" i="1944" a="1"/>
  <c r="D58" i="1944" s="1"/>
  <c r="H55" i="1944" a="1"/>
  <c r="H55" i="1944" s="1"/>
  <c r="G55" i="1944" a="1"/>
  <c r="G55" i="1944" s="1"/>
  <c r="H54" i="1944" a="1"/>
  <c r="H54" i="1944" s="1"/>
  <c r="G54" i="1944" a="1"/>
  <c r="G54" i="1944" s="1"/>
  <c r="K52" i="1944"/>
  <c r="F52" i="1944" a="1"/>
  <c r="F52" i="1944" s="1"/>
  <c r="H52" i="1944" s="1"/>
  <c r="K51" i="1944"/>
  <c r="F51" i="1944" a="1"/>
  <c r="F51" i="1944" s="1"/>
  <c r="H51" i="1944" s="1"/>
  <c r="K50" i="1944"/>
  <c r="F50" i="1944" a="1"/>
  <c r="F50" i="1944" s="1"/>
  <c r="H50" i="1944" s="1"/>
  <c r="K49" i="1944"/>
  <c r="F49" i="1944" a="1"/>
  <c r="F49" i="1944" s="1"/>
  <c r="H49" i="1944" s="1"/>
  <c r="K48" i="1944"/>
  <c r="F48" i="1944" a="1"/>
  <c r="F48" i="1944" s="1"/>
  <c r="H48" i="1944" s="1"/>
  <c r="K47" i="1944"/>
  <c r="F47" i="1944" a="1"/>
  <c r="F47" i="1944" s="1"/>
  <c r="H47" i="1944" s="1"/>
  <c r="K46" i="1944"/>
  <c r="F46" i="1944" a="1"/>
  <c r="F46" i="1944" s="1"/>
  <c r="H46" i="1944" s="1"/>
  <c r="K45" i="1944"/>
  <c r="F45" i="1944" a="1"/>
  <c r="F45" i="1944" s="1"/>
  <c r="H45" i="1944" s="1"/>
  <c r="K44" i="1944"/>
  <c r="F44" i="1944" a="1"/>
  <c r="F44" i="1944" s="1"/>
  <c r="H44" i="1944" s="1"/>
  <c r="K43" i="1944"/>
  <c r="F43" i="1944" a="1"/>
  <c r="F43" i="1944" s="1"/>
  <c r="H43" i="1944" s="1"/>
  <c r="K42" i="1944"/>
  <c r="F42" i="1944" a="1"/>
  <c r="F42" i="1944" s="1"/>
  <c r="H42" i="1944" s="1"/>
  <c r="K41" i="1944"/>
  <c r="F41" i="1944" a="1"/>
  <c r="F41" i="1944" s="1"/>
  <c r="H41" i="1944" s="1"/>
  <c r="K40" i="1944"/>
  <c r="F40" i="1944" a="1"/>
  <c r="F40" i="1944" s="1"/>
  <c r="H40" i="1944" s="1"/>
  <c r="K39" i="1944"/>
  <c r="F39" i="1944" a="1"/>
  <c r="F39" i="1944" s="1"/>
  <c r="H39" i="1944" s="1"/>
  <c r="F38" i="1944" a="1"/>
  <c r="F38" i="1944" s="1"/>
  <c r="H38" i="1944" s="1"/>
  <c r="K37" i="1944"/>
  <c r="F37" i="1944" a="1"/>
  <c r="F37" i="1944" s="1"/>
  <c r="H37" i="1944" s="1"/>
  <c r="K36" i="1944"/>
  <c r="F36" i="1944" a="1"/>
  <c r="F36" i="1944" s="1"/>
  <c r="H36" i="1944" s="1"/>
  <c r="K35" i="1944"/>
  <c r="F35" i="1944" a="1"/>
  <c r="F35" i="1944" s="1"/>
  <c r="H35" i="1944" s="1"/>
  <c r="K34" i="1944"/>
  <c r="F34" i="1944" a="1"/>
  <c r="F34" i="1944" s="1"/>
  <c r="H34" i="1944" s="1"/>
  <c r="F33" i="1944" a="1"/>
  <c r="F33" i="1944" s="1"/>
  <c r="H33" i="1944" s="1"/>
  <c r="K32" i="1944"/>
  <c r="F32" i="1944" a="1"/>
  <c r="F32" i="1944" s="1"/>
  <c r="H32" i="1944" s="1"/>
  <c r="K31" i="1944"/>
  <c r="F31" i="1944" a="1"/>
  <c r="F31" i="1944" s="1"/>
  <c r="H31" i="1944" s="1"/>
  <c r="K29" i="1944"/>
  <c r="J29" i="1944"/>
  <c r="K28" i="1944"/>
  <c r="J28" i="1944"/>
  <c r="F28" i="1944" a="1"/>
  <c r="F28" i="1944" s="1"/>
  <c r="E28" i="1944" a="1"/>
  <c r="E28" i="1944" s="1"/>
  <c r="K27" i="1944"/>
  <c r="J27" i="1944"/>
  <c r="F27" i="1944" a="1"/>
  <c r="F27" i="1944" s="1"/>
  <c r="E27" i="1944" a="1"/>
  <c r="E27" i="1944" s="1"/>
  <c r="K26" i="1944"/>
  <c r="J26" i="1944"/>
  <c r="F26" i="1944" a="1"/>
  <c r="F26" i="1944" s="1"/>
  <c r="E26" i="1944" a="1"/>
  <c r="E26" i="1944" s="1"/>
  <c r="K25" i="1944"/>
  <c r="J25" i="1944"/>
  <c r="F25" i="1944" a="1"/>
  <c r="F25" i="1944" s="1"/>
  <c r="E25" i="1944" a="1"/>
  <c r="E25" i="1944" s="1"/>
  <c r="K24" i="1944"/>
  <c r="J24" i="1944"/>
  <c r="F24" i="1944" a="1"/>
  <c r="F24" i="1944" s="1"/>
  <c r="E24" i="1944" a="1"/>
  <c r="E24" i="1944" s="1"/>
  <c r="K23" i="1944"/>
  <c r="J23" i="1944"/>
  <c r="F23" i="1944" a="1"/>
  <c r="F23" i="1944" s="1"/>
  <c r="E23" i="1944" a="1"/>
  <c r="E23" i="1944" s="1"/>
  <c r="K22" i="1944"/>
  <c r="J22" i="1944"/>
  <c r="F22" i="1944" a="1"/>
  <c r="F22" i="1944" s="1"/>
  <c r="E22" i="1944" a="1"/>
  <c r="E22" i="1944" s="1"/>
  <c r="K21" i="1944"/>
  <c r="J21" i="1944"/>
  <c r="F21" i="1944" a="1"/>
  <c r="F21" i="1944" s="1"/>
  <c r="E21" i="1944" a="1"/>
  <c r="E21" i="1944" s="1"/>
  <c r="K20" i="1944"/>
  <c r="J20" i="1944"/>
  <c r="F20" i="1944" a="1"/>
  <c r="F20" i="1944" s="1"/>
  <c r="E20" i="1944" a="1"/>
  <c r="E20" i="1944" s="1"/>
  <c r="K19" i="1944"/>
  <c r="J19" i="1944"/>
  <c r="K18" i="1944"/>
  <c r="J18" i="1944"/>
  <c r="F18" i="1944" a="1"/>
  <c r="F18" i="1944" s="1"/>
  <c r="E18" i="1944" a="1"/>
  <c r="E18" i="1944" s="1"/>
  <c r="K17" i="1944"/>
  <c r="J17" i="1944"/>
  <c r="F17" i="1944" a="1"/>
  <c r="F17" i="1944" s="1"/>
  <c r="E17" i="1944" a="1"/>
  <c r="E17" i="1944" s="1"/>
  <c r="K16" i="1944"/>
  <c r="J16" i="1944"/>
  <c r="F16" i="1944" a="1"/>
  <c r="F16" i="1944" s="1"/>
  <c r="E16" i="1944" a="1"/>
  <c r="E16" i="1944" s="1"/>
  <c r="K15" i="1944"/>
  <c r="J15" i="1944"/>
  <c r="F15" i="1944" a="1"/>
  <c r="F15" i="1944" s="1"/>
  <c r="E15" i="1944" a="1"/>
  <c r="E15" i="1944" s="1"/>
  <c r="D12" i="1944" a="1"/>
  <c r="D12" i="1944" s="1"/>
  <c r="D7" i="1944" a="1"/>
  <c r="D7" i="1944" s="1"/>
  <c r="D5" i="1944" a="1"/>
  <c r="D5" i="1944" s="1"/>
  <c r="D4" i="1944" a="1"/>
  <c r="D4" i="1944" s="1"/>
  <c r="H67" i="1943" a="1"/>
  <c r="H67" i="1943" s="1"/>
  <c r="H66" i="1943" a="1"/>
  <c r="H66" i="1943" s="1"/>
  <c r="H65" i="1943" a="1"/>
  <c r="H65" i="1943" s="1"/>
  <c r="H64" i="1943" a="1"/>
  <c r="H64" i="1943" s="1"/>
  <c r="D60" i="1943" a="1"/>
  <c r="D60" i="1943" s="1"/>
  <c r="D59" i="1943" a="1"/>
  <c r="D59" i="1943" s="1"/>
  <c r="D58" i="1943" a="1"/>
  <c r="D58" i="1943" s="1"/>
  <c r="H55" i="1943" a="1"/>
  <c r="H55" i="1943" s="1"/>
  <c r="G55" i="1943" a="1"/>
  <c r="G55" i="1943" s="1"/>
  <c r="H54" i="1943" a="1"/>
  <c r="H54" i="1943" s="1"/>
  <c r="G54" i="1943" a="1"/>
  <c r="G54" i="1943" s="1"/>
  <c r="K52" i="1943"/>
  <c r="F52" i="1943" a="1"/>
  <c r="F52" i="1943" s="1"/>
  <c r="H52" i="1943" s="1"/>
  <c r="K51" i="1943"/>
  <c r="F51" i="1943" a="1"/>
  <c r="F51" i="1943" s="1"/>
  <c r="H51" i="1943" s="1"/>
  <c r="K50" i="1943"/>
  <c r="F50" i="1943" a="1"/>
  <c r="F50" i="1943" s="1"/>
  <c r="H50" i="1943" s="1"/>
  <c r="K49" i="1943"/>
  <c r="F49" i="1943" a="1"/>
  <c r="F49" i="1943" s="1"/>
  <c r="H49" i="1943" s="1"/>
  <c r="K48" i="1943"/>
  <c r="F48" i="1943" a="1"/>
  <c r="F48" i="1943" s="1"/>
  <c r="H48" i="1943" s="1"/>
  <c r="K47" i="1943"/>
  <c r="F47" i="1943" a="1"/>
  <c r="F47" i="1943" s="1"/>
  <c r="H47" i="1943" s="1"/>
  <c r="K46" i="1943"/>
  <c r="F46" i="1943" a="1"/>
  <c r="F46" i="1943" s="1"/>
  <c r="H46" i="1943" s="1"/>
  <c r="K45" i="1943"/>
  <c r="F45" i="1943" a="1"/>
  <c r="F45" i="1943" s="1"/>
  <c r="H45" i="1943" s="1"/>
  <c r="K44" i="1943"/>
  <c r="F44" i="1943" a="1"/>
  <c r="F44" i="1943" s="1"/>
  <c r="H44" i="1943" s="1"/>
  <c r="K43" i="1943"/>
  <c r="F43" i="1943" a="1"/>
  <c r="F43" i="1943" s="1"/>
  <c r="H43" i="1943" s="1"/>
  <c r="K42" i="1943"/>
  <c r="F42" i="1943" a="1"/>
  <c r="F42" i="1943" s="1"/>
  <c r="H42" i="1943" s="1"/>
  <c r="K41" i="1943"/>
  <c r="F41" i="1943" a="1"/>
  <c r="F41" i="1943" s="1"/>
  <c r="H41" i="1943" s="1"/>
  <c r="K40" i="1943"/>
  <c r="F40" i="1943" a="1"/>
  <c r="F40" i="1943" s="1"/>
  <c r="H40" i="1943" s="1"/>
  <c r="K39" i="1943"/>
  <c r="F39" i="1943" a="1"/>
  <c r="F39" i="1943" s="1"/>
  <c r="H39" i="1943" s="1"/>
  <c r="F38" i="1943" a="1"/>
  <c r="F38" i="1943" s="1"/>
  <c r="H38" i="1943" s="1"/>
  <c r="K37" i="1943"/>
  <c r="F37" i="1943" a="1"/>
  <c r="F37" i="1943" s="1"/>
  <c r="H37" i="1943" s="1"/>
  <c r="K36" i="1943"/>
  <c r="F36" i="1943" a="1"/>
  <c r="F36" i="1943" s="1"/>
  <c r="H36" i="1943" s="1"/>
  <c r="K35" i="1943"/>
  <c r="F35" i="1943" a="1"/>
  <c r="F35" i="1943" s="1"/>
  <c r="H35" i="1943" s="1"/>
  <c r="K34" i="1943"/>
  <c r="F34" i="1943" a="1"/>
  <c r="F34" i="1943" s="1"/>
  <c r="H34" i="1943" s="1"/>
  <c r="F33" i="1943" a="1"/>
  <c r="F33" i="1943" s="1"/>
  <c r="H33" i="1943" s="1"/>
  <c r="K32" i="1943"/>
  <c r="F32" i="1943" a="1"/>
  <c r="F32" i="1943" s="1"/>
  <c r="H32" i="1943" s="1"/>
  <c r="K31" i="1943"/>
  <c r="F31" i="1943"/>
  <c r="H31" i="1943" s="1"/>
  <c r="F31" i="1943" a="1"/>
  <c r="K29" i="1943"/>
  <c r="J29" i="1943"/>
  <c r="K28" i="1943"/>
  <c r="J28" i="1943"/>
  <c r="F28" i="1943" a="1"/>
  <c r="F28" i="1943" s="1"/>
  <c r="E28" i="1943" a="1"/>
  <c r="E28" i="1943" s="1"/>
  <c r="K27" i="1943"/>
  <c r="J27" i="1943"/>
  <c r="F27" i="1943" a="1"/>
  <c r="F27" i="1943" s="1"/>
  <c r="E27" i="1943" a="1"/>
  <c r="E27" i="1943" s="1"/>
  <c r="K26" i="1943"/>
  <c r="J26" i="1943"/>
  <c r="F26" i="1943" a="1"/>
  <c r="F26" i="1943" s="1"/>
  <c r="E26" i="1943" a="1"/>
  <c r="E26" i="1943" s="1"/>
  <c r="K25" i="1943"/>
  <c r="J25" i="1943"/>
  <c r="F25" i="1943" a="1"/>
  <c r="F25" i="1943" s="1"/>
  <c r="E25" i="1943" a="1"/>
  <c r="E25" i="1943" s="1"/>
  <c r="K24" i="1943"/>
  <c r="J24" i="1943"/>
  <c r="F24" i="1943" a="1"/>
  <c r="F24" i="1943" s="1"/>
  <c r="E24" i="1943" a="1"/>
  <c r="E24" i="1943" s="1"/>
  <c r="K23" i="1943"/>
  <c r="J23" i="1943"/>
  <c r="F23" i="1943" a="1"/>
  <c r="F23" i="1943" s="1"/>
  <c r="E23" i="1943" a="1"/>
  <c r="E23" i="1943" s="1"/>
  <c r="K22" i="1943"/>
  <c r="J22" i="1943"/>
  <c r="F22" i="1943" a="1"/>
  <c r="F22" i="1943" s="1"/>
  <c r="E22" i="1943" a="1"/>
  <c r="E22" i="1943" s="1"/>
  <c r="K21" i="1943"/>
  <c r="J21" i="1943"/>
  <c r="F21" i="1943" a="1"/>
  <c r="F21" i="1943" s="1"/>
  <c r="E21" i="1943" a="1"/>
  <c r="E21" i="1943" s="1"/>
  <c r="K20" i="1943"/>
  <c r="J20" i="1943"/>
  <c r="F20" i="1943" a="1"/>
  <c r="F20" i="1943" s="1"/>
  <c r="E20" i="1943" a="1"/>
  <c r="E20" i="1943" s="1"/>
  <c r="K19" i="1943"/>
  <c r="J19" i="1943"/>
  <c r="K18" i="1943"/>
  <c r="J18" i="1943"/>
  <c r="F18" i="1943" a="1"/>
  <c r="F18" i="1943" s="1"/>
  <c r="E18" i="1943" a="1"/>
  <c r="E18" i="1943" s="1"/>
  <c r="K17" i="1943"/>
  <c r="J17" i="1943"/>
  <c r="F17" i="1943" a="1"/>
  <c r="F17" i="1943" s="1"/>
  <c r="E17" i="1943" a="1"/>
  <c r="E17" i="1943" s="1"/>
  <c r="K16" i="1943"/>
  <c r="J16" i="1943"/>
  <c r="F16" i="1943" a="1"/>
  <c r="F16" i="1943" s="1"/>
  <c r="E16" i="1943" a="1"/>
  <c r="E16" i="1943" s="1"/>
  <c r="K15" i="1943"/>
  <c r="J15" i="1943"/>
  <c r="F15" i="1943" a="1"/>
  <c r="F15" i="1943" s="1"/>
  <c r="E15" i="1943" a="1"/>
  <c r="E15" i="1943" s="1"/>
  <c r="D12" i="1943" a="1"/>
  <c r="D12" i="1943" s="1"/>
  <c r="D7" i="1943" a="1"/>
  <c r="D7" i="1943" s="1"/>
  <c r="D5" i="1943" a="1"/>
  <c r="D5" i="1943" s="1"/>
  <c r="D4" i="1943" a="1"/>
  <c r="D4" i="1943" s="1"/>
  <c r="H67" i="1942" a="1"/>
  <c r="H67" i="1942" s="1"/>
  <c r="H66" i="1942" a="1"/>
  <c r="H66" i="1942" s="1"/>
  <c r="H65" i="1942" a="1"/>
  <c r="H65" i="1942" s="1"/>
  <c r="H64" i="1942" a="1"/>
  <c r="H64" i="1942" s="1"/>
  <c r="D60" i="1942" a="1"/>
  <c r="D60" i="1942" s="1"/>
  <c r="D59" i="1942" a="1"/>
  <c r="D59" i="1942" s="1"/>
  <c r="D58" i="1942" a="1"/>
  <c r="D58" i="1942" s="1"/>
  <c r="H55" i="1942" a="1"/>
  <c r="H55" i="1942" s="1"/>
  <c r="G55" i="1942" a="1"/>
  <c r="G55" i="1942" s="1"/>
  <c r="H54" i="1942" a="1"/>
  <c r="H54" i="1942" s="1"/>
  <c r="G54" i="1942" a="1"/>
  <c r="G54" i="1942" s="1"/>
  <c r="K52" i="1942"/>
  <c r="F52" i="1942" a="1"/>
  <c r="F52" i="1942" s="1"/>
  <c r="H52" i="1942" s="1"/>
  <c r="K51" i="1942"/>
  <c r="F51" i="1942" a="1"/>
  <c r="F51" i="1942" s="1"/>
  <c r="H51" i="1942" s="1"/>
  <c r="K50" i="1942"/>
  <c r="F50" i="1942" a="1"/>
  <c r="F50" i="1942" s="1"/>
  <c r="H50" i="1942" s="1"/>
  <c r="K49" i="1942"/>
  <c r="F49" i="1942" a="1"/>
  <c r="F49" i="1942" s="1"/>
  <c r="H49" i="1942" s="1"/>
  <c r="K48" i="1942"/>
  <c r="F48" i="1942" a="1"/>
  <c r="F48" i="1942" s="1"/>
  <c r="H48" i="1942" s="1"/>
  <c r="K47" i="1942"/>
  <c r="F47" i="1942" a="1"/>
  <c r="F47" i="1942" s="1"/>
  <c r="H47" i="1942" s="1"/>
  <c r="K46" i="1942"/>
  <c r="F46" i="1942" a="1"/>
  <c r="F46" i="1942" s="1"/>
  <c r="H46" i="1942" s="1"/>
  <c r="K45" i="1942"/>
  <c r="F45" i="1942" a="1"/>
  <c r="F45" i="1942" s="1"/>
  <c r="H45" i="1942" s="1"/>
  <c r="K44" i="1942"/>
  <c r="F44" i="1942" a="1"/>
  <c r="F44" i="1942" s="1"/>
  <c r="H44" i="1942" s="1"/>
  <c r="K43" i="1942"/>
  <c r="F43" i="1942" a="1"/>
  <c r="F43" i="1942" s="1"/>
  <c r="H43" i="1942" s="1"/>
  <c r="K42" i="1942"/>
  <c r="F42" i="1942" a="1"/>
  <c r="F42" i="1942" s="1"/>
  <c r="H42" i="1942" s="1"/>
  <c r="K41" i="1942"/>
  <c r="F41" i="1942" a="1"/>
  <c r="F41" i="1942" s="1"/>
  <c r="H41" i="1942" s="1"/>
  <c r="K40" i="1942"/>
  <c r="F40" i="1942" a="1"/>
  <c r="F40" i="1942" s="1"/>
  <c r="H40" i="1942" s="1"/>
  <c r="K39" i="1942"/>
  <c r="F39" i="1942" a="1"/>
  <c r="F39" i="1942" s="1"/>
  <c r="H39" i="1942" s="1"/>
  <c r="F38" i="1942" a="1"/>
  <c r="F38" i="1942" s="1"/>
  <c r="H38" i="1942" s="1"/>
  <c r="K37" i="1942"/>
  <c r="F37" i="1942" a="1"/>
  <c r="F37" i="1942" s="1"/>
  <c r="H37" i="1942" s="1"/>
  <c r="K36" i="1942"/>
  <c r="F36" i="1942" a="1"/>
  <c r="F36" i="1942" s="1"/>
  <c r="H36" i="1942" s="1"/>
  <c r="K35" i="1942"/>
  <c r="F35" i="1942" a="1"/>
  <c r="F35" i="1942" s="1"/>
  <c r="H35" i="1942" s="1"/>
  <c r="K34" i="1942"/>
  <c r="F34" i="1942" a="1"/>
  <c r="F34" i="1942" s="1"/>
  <c r="H34" i="1942" s="1"/>
  <c r="F33" i="1942" a="1"/>
  <c r="F33" i="1942" s="1"/>
  <c r="H33" i="1942" s="1"/>
  <c r="K32" i="1942"/>
  <c r="F32" i="1942" a="1"/>
  <c r="F32" i="1942" s="1"/>
  <c r="H32" i="1942" s="1"/>
  <c r="K31" i="1942"/>
  <c r="F31" i="1942" a="1"/>
  <c r="F31" i="1942" s="1"/>
  <c r="H31" i="1942" s="1"/>
  <c r="K29" i="1942"/>
  <c r="J29" i="1942"/>
  <c r="K28" i="1942"/>
  <c r="J28" i="1942"/>
  <c r="F28" i="1942" a="1"/>
  <c r="F28" i="1942" s="1"/>
  <c r="E28" i="1942" a="1"/>
  <c r="E28" i="1942" s="1"/>
  <c r="K27" i="1942"/>
  <c r="J27" i="1942"/>
  <c r="F27" i="1942" a="1"/>
  <c r="F27" i="1942" s="1"/>
  <c r="E27" i="1942" a="1"/>
  <c r="E27" i="1942" s="1"/>
  <c r="K26" i="1942"/>
  <c r="J26" i="1942"/>
  <c r="F26" i="1942" a="1"/>
  <c r="F26" i="1942" s="1"/>
  <c r="E26" i="1942" a="1"/>
  <c r="E26" i="1942" s="1"/>
  <c r="K25" i="1942"/>
  <c r="J25" i="1942"/>
  <c r="F25" i="1942" a="1"/>
  <c r="F25" i="1942" s="1"/>
  <c r="E25" i="1942" a="1"/>
  <c r="E25" i="1942" s="1"/>
  <c r="K24" i="1942"/>
  <c r="J24" i="1942"/>
  <c r="F24" i="1942" a="1"/>
  <c r="F24" i="1942" s="1"/>
  <c r="E24" i="1942" a="1"/>
  <c r="E24" i="1942" s="1"/>
  <c r="K23" i="1942"/>
  <c r="J23" i="1942"/>
  <c r="F23" i="1942" a="1"/>
  <c r="F23" i="1942" s="1"/>
  <c r="E23" i="1942" a="1"/>
  <c r="E23" i="1942" s="1"/>
  <c r="K22" i="1942"/>
  <c r="J22" i="1942"/>
  <c r="F22" i="1942" a="1"/>
  <c r="F22" i="1942" s="1"/>
  <c r="E22" i="1942" a="1"/>
  <c r="E22" i="1942" s="1"/>
  <c r="K21" i="1942"/>
  <c r="J21" i="1942"/>
  <c r="F21" i="1942" a="1"/>
  <c r="F21" i="1942" s="1"/>
  <c r="E21" i="1942" a="1"/>
  <c r="E21" i="1942" s="1"/>
  <c r="K20" i="1942"/>
  <c r="J20" i="1942"/>
  <c r="F20" i="1942" a="1"/>
  <c r="F20" i="1942" s="1"/>
  <c r="E20" i="1942" a="1"/>
  <c r="E20" i="1942" s="1"/>
  <c r="K19" i="1942"/>
  <c r="J19" i="1942"/>
  <c r="K18" i="1942"/>
  <c r="J18" i="1942"/>
  <c r="F18" i="1942" a="1"/>
  <c r="F18" i="1942" s="1"/>
  <c r="E18" i="1942" a="1"/>
  <c r="E18" i="1942" s="1"/>
  <c r="K17" i="1942"/>
  <c r="J17" i="1942"/>
  <c r="F17" i="1942" a="1"/>
  <c r="F17" i="1942" s="1"/>
  <c r="E17" i="1942" a="1"/>
  <c r="E17" i="1942" s="1"/>
  <c r="K16" i="1942"/>
  <c r="J16" i="1942"/>
  <c r="F16" i="1942" a="1"/>
  <c r="F16" i="1942" s="1"/>
  <c r="E16" i="1942" a="1"/>
  <c r="E16" i="1942" s="1"/>
  <c r="K15" i="1942"/>
  <c r="J15" i="1942"/>
  <c r="F15" i="1942" a="1"/>
  <c r="F15" i="1942" s="1"/>
  <c r="E15" i="1942" a="1"/>
  <c r="E15" i="1942" s="1"/>
  <c r="D12" i="1942" a="1"/>
  <c r="D12" i="1942" s="1"/>
  <c r="D7" i="1942" a="1"/>
  <c r="D7" i="1942" s="1"/>
  <c r="D5" i="1942" a="1"/>
  <c r="D5" i="1942" s="1"/>
  <c r="D4" i="1942" a="1"/>
  <c r="D4" i="1942" s="1"/>
  <c r="H67" i="1941" a="1"/>
  <c r="H67" i="1941" s="1"/>
  <c r="H66" i="1941" a="1"/>
  <c r="H66" i="1941" s="1"/>
  <c r="H65" i="1941" a="1"/>
  <c r="H65" i="1941" s="1"/>
  <c r="H64" i="1941" a="1"/>
  <c r="H64" i="1941" s="1"/>
  <c r="D60" i="1941" a="1"/>
  <c r="D60" i="1941" s="1"/>
  <c r="D59" i="1941" a="1"/>
  <c r="D59" i="1941" s="1"/>
  <c r="D58" i="1941" a="1"/>
  <c r="D58" i="1941" s="1"/>
  <c r="H55" i="1941" a="1"/>
  <c r="H55" i="1941" s="1"/>
  <c r="G55" i="1941" a="1"/>
  <c r="G55" i="1941" s="1"/>
  <c r="H54" i="1941" a="1"/>
  <c r="H54" i="1941" s="1"/>
  <c r="G54" i="1941" a="1"/>
  <c r="G54" i="1941" s="1"/>
  <c r="K52" i="1941"/>
  <c r="F52" i="1941" a="1"/>
  <c r="F52" i="1941" s="1"/>
  <c r="H52" i="1941" s="1"/>
  <c r="K51" i="1941"/>
  <c r="F51" i="1941" a="1"/>
  <c r="F51" i="1941" s="1"/>
  <c r="H51" i="1941" s="1"/>
  <c r="K50" i="1941"/>
  <c r="F50" i="1941" a="1"/>
  <c r="F50" i="1941" s="1"/>
  <c r="H50" i="1941" s="1"/>
  <c r="K49" i="1941"/>
  <c r="F49" i="1941" a="1"/>
  <c r="F49" i="1941" s="1"/>
  <c r="H49" i="1941" s="1"/>
  <c r="K48" i="1941"/>
  <c r="F48" i="1941" a="1"/>
  <c r="F48" i="1941" s="1"/>
  <c r="H48" i="1941" s="1"/>
  <c r="K47" i="1941"/>
  <c r="F47" i="1941" a="1"/>
  <c r="F47" i="1941" s="1"/>
  <c r="H47" i="1941" s="1"/>
  <c r="K46" i="1941"/>
  <c r="F46" i="1941" a="1"/>
  <c r="F46" i="1941" s="1"/>
  <c r="H46" i="1941" s="1"/>
  <c r="K45" i="1941"/>
  <c r="F45" i="1941" a="1"/>
  <c r="F45" i="1941" s="1"/>
  <c r="H45" i="1941" s="1"/>
  <c r="K44" i="1941"/>
  <c r="F44" i="1941" a="1"/>
  <c r="F44" i="1941" s="1"/>
  <c r="H44" i="1941" s="1"/>
  <c r="K43" i="1941"/>
  <c r="F43" i="1941" a="1"/>
  <c r="F43" i="1941" s="1"/>
  <c r="H43" i="1941" s="1"/>
  <c r="K42" i="1941"/>
  <c r="F42" i="1941" a="1"/>
  <c r="F42" i="1941" s="1"/>
  <c r="H42" i="1941" s="1"/>
  <c r="K41" i="1941"/>
  <c r="F41" i="1941" a="1"/>
  <c r="F41" i="1941" s="1"/>
  <c r="H41" i="1941" s="1"/>
  <c r="K40" i="1941"/>
  <c r="F40" i="1941" a="1"/>
  <c r="F40" i="1941" s="1"/>
  <c r="H40" i="1941" s="1"/>
  <c r="K39" i="1941"/>
  <c r="F39" i="1941" a="1"/>
  <c r="F39" i="1941" s="1"/>
  <c r="H39" i="1941" s="1"/>
  <c r="F38" i="1941" a="1"/>
  <c r="F38" i="1941" s="1"/>
  <c r="H38" i="1941" s="1"/>
  <c r="K37" i="1941"/>
  <c r="F37" i="1941" a="1"/>
  <c r="F37" i="1941" s="1"/>
  <c r="H37" i="1941" s="1"/>
  <c r="K36" i="1941"/>
  <c r="F36" i="1941" a="1"/>
  <c r="F36" i="1941" s="1"/>
  <c r="H36" i="1941" s="1"/>
  <c r="K35" i="1941"/>
  <c r="F35" i="1941" a="1"/>
  <c r="F35" i="1941" s="1"/>
  <c r="H35" i="1941" s="1"/>
  <c r="K34" i="1941"/>
  <c r="F34" i="1941" a="1"/>
  <c r="F34" i="1941" s="1"/>
  <c r="H34" i="1941" s="1"/>
  <c r="F33" i="1941" a="1"/>
  <c r="F33" i="1941" s="1"/>
  <c r="H33" i="1941" s="1"/>
  <c r="K32" i="1941"/>
  <c r="F32" i="1941" a="1"/>
  <c r="F32" i="1941" s="1"/>
  <c r="H32" i="1941" s="1"/>
  <c r="K31" i="1941"/>
  <c r="F31" i="1941" a="1"/>
  <c r="F31" i="1941" s="1"/>
  <c r="H31" i="1941" s="1"/>
  <c r="K29" i="1941"/>
  <c r="J29" i="1941"/>
  <c r="K28" i="1941"/>
  <c r="J28" i="1941"/>
  <c r="F28" i="1941" a="1"/>
  <c r="F28" i="1941" s="1"/>
  <c r="E28" i="1941" a="1"/>
  <c r="E28" i="1941" s="1"/>
  <c r="K27" i="1941"/>
  <c r="J27" i="1941"/>
  <c r="F27" i="1941" a="1"/>
  <c r="F27" i="1941" s="1"/>
  <c r="E27" i="1941" a="1"/>
  <c r="E27" i="1941" s="1"/>
  <c r="K26" i="1941"/>
  <c r="J26" i="1941"/>
  <c r="F26" i="1941" a="1"/>
  <c r="F26" i="1941" s="1"/>
  <c r="E26" i="1941" a="1"/>
  <c r="E26" i="1941" s="1"/>
  <c r="K25" i="1941"/>
  <c r="J25" i="1941"/>
  <c r="F25" i="1941" a="1"/>
  <c r="F25" i="1941" s="1"/>
  <c r="E25" i="1941" a="1"/>
  <c r="E25" i="1941" s="1"/>
  <c r="K24" i="1941"/>
  <c r="J24" i="1941"/>
  <c r="F24" i="1941" a="1"/>
  <c r="F24" i="1941" s="1"/>
  <c r="E24" i="1941" a="1"/>
  <c r="E24" i="1941" s="1"/>
  <c r="K23" i="1941"/>
  <c r="J23" i="1941"/>
  <c r="F23" i="1941" a="1"/>
  <c r="F23" i="1941" s="1"/>
  <c r="E23" i="1941" a="1"/>
  <c r="E23" i="1941" s="1"/>
  <c r="K22" i="1941"/>
  <c r="J22" i="1941"/>
  <c r="F22" i="1941" a="1"/>
  <c r="F22" i="1941" s="1"/>
  <c r="E22" i="1941" a="1"/>
  <c r="E22" i="1941" s="1"/>
  <c r="K21" i="1941"/>
  <c r="J21" i="1941"/>
  <c r="F21" i="1941" a="1"/>
  <c r="F21" i="1941" s="1"/>
  <c r="E21" i="1941" a="1"/>
  <c r="E21" i="1941" s="1"/>
  <c r="K20" i="1941"/>
  <c r="J20" i="1941"/>
  <c r="F20" i="1941" a="1"/>
  <c r="F20" i="1941" s="1"/>
  <c r="E20" i="1941" a="1"/>
  <c r="E20" i="1941" s="1"/>
  <c r="K19" i="1941"/>
  <c r="J19" i="1941"/>
  <c r="K18" i="1941"/>
  <c r="J18" i="1941"/>
  <c r="F18" i="1941" a="1"/>
  <c r="F18" i="1941" s="1"/>
  <c r="E18" i="1941" a="1"/>
  <c r="E18" i="1941" s="1"/>
  <c r="K17" i="1941"/>
  <c r="J17" i="1941"/>
  <c r="F17" i="1941" a="1"/>
  <c r="F17" i="1941" s="1"/>
  <c r="E17" i="1941" a="1"/>
  <c r="E17" i="1941" s="1"/>
  <c r="K16" i="1941"/>
  <c r="J16" i="1941"/>
  <c r="F16" i="1941" a="1"/>
  <c r="F16" i="1941" s="1"/>
  <c r="E16" i="1941" a="1"/>
  <c r="E16" i="1941" s="1"/>
  <c r="K15" i="1941"/>
  <c r="J15" i="1941"/>
  <c r="F15" i="1941" a="1"/>
  <c r="F15" i="1941" s="1"/>
  <c r="E15" i="1941" a="1"/>
  <c r="E15" i="1941" s="1"/>
  <c r="D12" i="1941" a="1"/>
  <c r="D12" i="1941" s="1"/>
  <c r="D7" i="1941" a="1"/>
  <c r="D7" i="1941" s="1"/>
  <c r="D5" i="1941" a="1"/>
  <c r="D5" i="1941" s="1"/>
  <c r="D4" i="1941" a="1"/>
  <c r="D4" i="1941" s="1"/>
  <c r="H67" i="1940" a="1"/>
  <c r="H67" i="1940" s="1"/>
  <c r="H66" i="1940" a="1"/>
  <c r="H66" i="1940" s="1"/>
  <c r="H65" i="1940" a="1"/>
  <c r="H65" i="1940" s="1"/>
  <c r="H64" i="1940" a="1"/>
  <c r="H64" i="1940" s="1"/>
  <c r="D60" i="1940" a="1"/>
  <c r="D60" i="1940" s="1"/>
  <c r="D59" i="1940" a="1"/>
  <c r="D59" i="1940" s="1"/>
  <c r="D58" i="1940" a="1"/>
  <c r="D58" i="1940" s="1"/>
  <c r="H55" i="1940" a="1"/>
  <c r="H55" i="1940" s="1"/>
  <c r="G55" i="1940" a="1"/>
  <c r="G55" i="1940" s="1"/>
  <c r="H54" i="1940" a="1"/>
  <c r="H54" i="1940" s="1"/>
  <c r="G54" i="1940" a="1"/>
  <c r="G54" i="1940" s="1"/>
  <c r="K52" i="1940"/>
  <c r="F52" i="1940" a="1"/>
  <c r="F52" i="1940" s="1"/>
  <c r="H52" i="1940" s="1"/>
  <c r="K51" i="1940"/>
  <c r="F51" i="1940" a="1"/>
  <c r="F51" i="1940" s="1"/>
  <c r="H51" i="1940" s="1"/>
  <c r="K50" i="1940"/>
  <c r="F50" i="1940" a="1"/>
  <c r="F50" i="1940" s="1"/>
  <c r="H50" i="1940" s="1"/>
  <c r="K49" i="1940"/>
  <c r="F49" i="1940" a="1"/>
  <c r="F49" i="1940" s="1"/>
  <c r="H49" i="1940" s="1"/>
  <c r="K48" i="1940"/>
  <c r="F48" i="1940" a="1"/>
  <c r="F48" i="1940" s="1"/>
  <c r="H48" i="1940" s="1"/>
  <c r="K47" i="1940"/>
  <c r="F47" i="1940" a="1"/>
  <c r="F47" i="1940" s="1"/>
  <c r="H47" i="1940" s="1"/>
  <c r="K46" i="1940"/>
  <c r="F46" i="1940" a="1"/>
  <c r="F46" i="1940" s="1"/>
  <c r="H46" i="1940" s="1"/>
  <c r="K45" i="1940"/>
  <c r="F45" i="1940" a="1"/>
  <c r="F45" i="1940" s="1"/>
  <c r="H45" i="1940" s="1"/>
  <c r="K44" i="1940"/>
  <c r="F44" i="1940" a="1"/>
  <c r="F44" i="1940" s="1"/>
  <c r="H44" i="1940" s="1"/>
  <c r="K43" i="1940"/>
  <c r="F43" i="1940" a="1"/>
  <c r="F43" i="1940" s="1"/>
  <c r="H43" i="1940" s="1"/>
  <c r="K42" i="1940"/>
  <c r="F42" i="1940" a="1"/>
  <c r="F42" i="1940" s="1"/>
  <c r="H42" i="1940" s="1"/>
  <c r="K41" i="1940"/>
  <c r="F41" i="1940" a="1"/>
  <c r="F41" i="1940" s="1"/>
  <c r="H41" i="1940" s="1"/>
  <c r="K40" i="1940"/>
  <c r="F40" i="1940" a="1"/>
  <c r="F40" i="1940" s="1"/>
  <c r="H40" i="1940" s="1"/>
  <c r="K39" i="1940"/>
  <c r="F39" i="1940" a="1"/>
  <c r="F39" i="1940" s="1"/>
  <c r="H39" i="1940" s="1"/>
  <c r="F38" i="1940" a="1"/>
  <c r="F38" i="1940" s="1"/>
  <c r="H38" i="1940" s="1"/>
  <c r="K37" i="1940"/>
  <c r="F37" i="1940" a="1"/>
  <c r="F37" i="1940" s="1"/>
  <c r="H37" i="1940" s="1"/>
  <c r="K36" i="1940"/>
  <c r="F36" i="1940" a="1"/>
  <c r="F36" i="1940" s="1"/>
  <c r="H36" i="1940" s="1"/>
  <c r="K35" i="1940"/>
  <c r="F35" i="1940" a="1"/>
  <c r="F35" i="1940" s="1"/>
  <c r="H35" i="1940" s="1"/>
  <c r="K34" i="1940"/>
  <c r="F34" i="1940" a="1"/>
  <c r="F34" i="1940" s="1"/>
  <c r="H34" i="1940" s="1"/>
  <c r="F33" i="1940" a="1"/>
  <c r="F33" i="1940" s="1"/>
  <c r="H33" i="1940" s="1"/>
  <c r="K32" i="1940"/>
  <c r="F32" i="1940" a="1"/>
  <c r="F32" i="1940" s="1"/>
  <c r="H32" i="1940" s="1"/>
  <c r="K31" i="1940"/>
  <c r="F31" i="1940" a="1"/>
  <c r="F31" i="1940" s="1"/>
  <c r="H31" i="1940" s="1"/>
  <c r="K29" i="1940"/>
  <c r="J29" i="1940"/>
  <c r="K28" i="1940"/>
  <c r="J28" i="1940"/>
  <c r="F28" i="1940" a="1"/>
  <c r="F28" i="1940" s="1"/>
  <c r="E28" i="1940" a="1"/>
  <c r="E28" i="1940" s="1"/>
  <c r="K27" i="1940"/>
  <c r="J27" i="1940"/>
  <c r="F27" i="1940" a="1"/>
  <c r="F27" i="1940" s="1"/>
  <c r="E27" i="1940" a="1"/>
  <c r="E27" i="1940" s="1"/>
  <c r="K26" i="1940"/>
  <c r="J26" i="1940"/>
  <c r="F26" i="1940" a="1"/>
  <c r="F26" i="1940" s="1"/>
  <c r="E26" i="1940" a="1"/>
  <c r="E26" i="1940" s="1"/>
  <c r="K25" i="1940"/>
  <c r="J25" i="1940"/>
  <c r="F25" i="1940" a="1"/>
  <c r="F25" i="1940" s="1"/>
  <c r="E25" i="1940" a="1"/>
  <c r="E25" i="1940" s="1"/>
  <c r="K24" i="1940"/>
  <c r="J24" i="1940"/>
  <c r="F24" i="1940" a="1"/>
  <c r="F24" i="1940" s="1"/>
  <c r="E24" i="1940" a="1"/>
  <c r="E24" i="1940" s="1"/>
  <c r="K23" i="1940"/>
  <c r="J23" i="1940"/>
  <c r="F23" i="1940" a="1"/>
  <c r="F23" i="1940" s="1"/>
  <c r="E23" i="1940" a="1"/>
  <c r="E23" i="1940" s="1"/>
  <c r="K22" i="1940"/>
  <c r="J22" i="1940"/>
  <c r="F22" i="1940" a="1"/>
  <c r="F22" i="1940" s="1"/>
  <c r="E22" i="1940" a="1"/>
  <c r="E22" i="1940" s="1"/>
  <c r="K21" i="1940"/>
  <c r="J21" i="1940"/>
  <c r="F21" i="1940" a="1"/>
  <c r="F21" i="1940" s="1"/>
  <c r="E21" i="1940" a="1"/>
  <c r="E21" i="1940" s="1"/>
  <c r="K20" i="1940"/>
  <c r="J20" i="1940"/>
  <c r="F20" i="1940" a="1"/>
  <c r="F20" i="1940" s="1"/>
  <c r="E20" i="1940" a="1"/>
  <c r="E20" i="1940" s="1"/>
  <c r="K19" i="1940"/>
  <c r="J19" i="1940"/>
  <c r="K18" i="1940"/>
  <c r="J18" i="1940"/>
  <c r="F18" i="1940" a="1"/>
  <c r="F18" i="1940" s="1"/>
  <c r="E18" i="1940" a="1"/>
  <c r="E18" i="1940" s="1"/>
  <c r="K17" i="1940"/>
  <c r="J17" i="1940"/>
  <c r="F17" i="1940" a="1"/>
  <c r="F17" i="1940" s="1"/>
  <c r="E17" i="1940" a="1"/>
  <c r="E17" i="1940" s="1"/>
  <c r="K16" i="1940"/>
  <c r="J16" i="1940"/>
  <c r="F16" i="1940" a="1"/>
  <c r="F16" i="1940" s="1"/>
  <c r="E16" i="1940" a="1"/>
  <c r="E16" i="1940" s="1"/>
  <c r="K15" i="1940"/>
  <c r="J15" i="1940"/>
  <c r="F15" i="1940" a="1"/>
  <c r="F15" i="1940" s="1"/>
  <c r="E15" i="1940" a="1"/>
  <c r="E15" i="1940" s="1"/>
  <c r="D12" i="1940" a="1"/>
  <c r="D12" i="1940" s="1"/>
  <c r="D7" i="1940" a="1"/>
  <c r="D7" i="1940" s="1"/>
  <c r="D5" i="1940" a="1"/>
  <c r="D5" i="1940" s="1"/>
  <c r="D4" i="1940" a="1"/>
  <c r="D4" i="1940" s="1"/>
  <c r="H67" i="1939" a="1"/>
  <c r="H67" i="1939" s="1"/>
  <c r="H66" i="1939" a="1"/>
  <c r="H66" i="1939" s="1"/>
  <c r="H65" i="1939" a="1"/>
  <c r="H65" i="1939" s="1"/>
  <c r="H64" i="1939" a="1"/>
  <c r="H64" i="1939" s="1"/>
  <c r="D60" i="1939" a="1"/>
  <c r="D60" i="1939" s="1"/>
  <c r="D59" i="1939" a="1"/>
  <c r="D59" i="1939" s="1"/>
  <c r="D58" i="1939" a="1"/>
  <c r="D58" i="1939" s="1"/>
  <c r="H55" i="1939" a="1"/>
  <c r="H55" i="1939" s="1"/>
  <c r="G55" i="1939" a="1"/>
  <c r="G55" i="1939" s="1"/>
  <c r="H54" i="1939" a="1"/>
  <c r="H54" i="1939" s="1"/>
  <c r="G54" i="1939" a="1"/>
  <c r="G54" i="1939" s="1"/>
  <c r="K52" i="1939"/>
  <c r="F52" i="1939" a="1"/>
  <c r="F52" i="1939" s="1"/>
  <c r="H52" i="1939" s="1"/>
  <c r="K51" i="1939"/>
  <c r="F51" i="1939" a="1"/>
  <c r="F51" i="1939" s="1"/>
  <c r="H51" i="1939" s="1"/>
  <c r="K50" i="1939"/>
  <c r="F50" i="1939" a="1"/>
  <c r="F50" i="1939" s="1"/>
  <c r="H50" i="1939" s="1"/>
  <c r="K49" i="1939"/>
  <c r="F49" i="1939" a="1"/>
  <c r="F49" i="1939" s="1"/>
  <c r="H49" i="1939" s="1"/>
  <c r="K48" i="1939"/>
  <c r="F48" i="1939" a="1"/>
  <c r="F48" i="1939" s="1"/>
  <c r="H48" i="1939" s="1"/>
  <c r="K47" i="1939"/>
  <c r="F47" i="1939" a="1"/>
  <c r="F47" i="1939" s="1"/>
  <c r="H47" i="1939" s="1"/>
  <c r="K46" i="1939"/>
  <c r="F46" i="1939" a="1"/>
  <c r="F46" i="1939" s="1"/>
  <c r="H46" i="1939" s="1"/>
  <c r="K45" i="1939"/>
  <c r="F45" i="1939" a="1"/>
  <c r="F45" i="1939" s="1"/>
  <c r="H45" i="1939" s="1"/>
  <c r="K44" i="1939"/>
  <c r="F44" i="1939" a="1"/>
  <c r="F44" i="1939" s="1"/>
  <c r="H44" i="1939" s="1"/>
  <c r="K43" i="1939"/>
  <c r="F43" i="1939" a="1"/>
  <c r="F43" i="1939" s="1"/>
  <c r="H43" i="1939" s="1"/>
  <c r="K42" i="1939"/>
  <c r="F42" i="1939" a="1"/>
  <c r="F42" i="1939" s="1"/>
  <c r="H42" i="1939" s="1"/>
  <c r="K41" i="1939"/>
  <c r="F41" i="1939" a="1"/>
  <c r="F41" i="1939" s="1"/>
  <c r="H41" i="1939" s="1"/>
  <c r="K40" i="1939"/>
  <c r="F40" i="1939" a="1"/>
  <c r="F40" i="1939" s="1"/>
  <c r="H40" i="1939" s="1"/>
  <c r="K39" i="1939"/>
  <c r="F39" i="1939" a="1"/>
  <c r="F39" i="1939" s="1"/>
  <c r="H39" i="1939" s="1"/>
  <c r="F38" i="1939" a="1"/>
  <c r="F38" i="1939" s="1"/>
  <c r="H38" i="1939" s="1"/>
  <c r="K37" i="1939"/>
  <c r="F37" i="1939" a="1"/>
  <c r="F37" i="1939" s="1"/>
  <c r="H37" i="1939" s="1"/>
  <c r="K36" i="1939"/>
  <c r="F36" i="1939" a="1"/>
  <c r="F36" i="1939" s="1"/>
  <c r="H36" i="1939" s="1"/>
  <c r="K35" i="1939"/>
  <c r="F35" i="1939" a="1"/>
  <c r="F35" i="1939" s="1"/>
  <c r="H35" i="1939" s="1"/>
  <c r="K34" i="1939"/>
  <c r="F34" i="1939" a="1"/>
  <c r="F34" i="1939" s="1"/>
  <c r="H34" i="1939" s="1"/>
  <c r="F33" i="1939" a="1"/>
  <c r="F33" i="1939" s="1"/>
  <c r="H33" i="1939" s="1"/>
  <c r="K32" i="1939"/>
  <c r="F32" i="1939" a="1"/>
  <c r="F32" i="1939" s="1"/>
  <c r="H32" i="1939" s="1"/>
  <c r="K31" i="1939"/>
  <c r="F31" i="1939" a="1"/>
  <c r="F31" i="1939" s="1"/>
  <c r="H31" i="1939" s="1"/>
  <c r="K29" i="1939"/>
  <c r="J29" i="1939"/>
  <c r="K28" i="1939"/>
  <c r="J28" i="1939"/>
  <c r="F28" i="1939" a="1"/>
  <c r="F28" i="1939" s="1"/>
  <c r="E28" i="1939" a="1"/>
  <c r="E28" i="1939" s="1"/>
  <c r="K27" i="1939"/>
  <c r="J27" i="1939"/>
  <c r="F27" i="1939" a="1"/>
  <c r="F27" i="1939" s="1"/>
  <c r="E27" i="1939" a="1"/>
  <c r="E27" i="1939" s="1"/>
  <c r="K26" i="1939"/>
  <c r="J26" i="1939"/>
  <c r="F26" i="1939" a="1"/>
  <c r="F26" i="1939" s="1"/>
  <c r="E26" i="1939" a="1"/>
  <c r="E26" i="1939" s="1"/>
  <c r="K25" i="1939"/>
  <c r="J25" i="1939"/>
  <c r="F25" i="1939" a="1"/>
  <c r="F25" i="1939" s="1"/>
  <c r="E25" i="1939" a="1"/>
  <c r="E25" i="1939" s="1"/>
  <c r="K24" i="1939"/>
  <c r="J24" i="1939"/>
  <c r="F24" i="1939" a="1"/>
  <c r="F24" i="1939" s="1"/>
  <c r="E24" i="1939" a="1"/>
  <c r="E24" i="1939" s="1"/>
  <c r="K23" i="1939"/>
  <c r="J23" i="1939"/>
  <c r="F23" i="1939" a="1"/>
  <c r="F23" i="1939" s="1"/>
  <c r="E23" i="1939" a="1"/>
  <c r="E23" i="1939" s="1"/>
  <c r="K22" i="1939"/>
  <c r="J22" i="1939"/>
  <c r="F22" i="1939" a="1"/>
  <c r="F22" i="1939" s="1"/>
  <c r="E22" i="1939" a="1"/>
  <c r="E22" i="1939" s="1"/>
  <c r="K21" i="1939"/>
  <c r="J21" i="1939"/>
  <c r="F21" i="1939" a="1"/>
  <c r="F21" i="1939" s="1"/>
  <c r="E21" i="1939" a="1"/>
  <c r="E21" i="1939" s="1"/>
  <c r="K20" i="1939"/>
  <c r="J20" i="1939"/>
  <c r="F20" i="1939" a="1"/>
  <c r="F20" i="1939" s="1"/>
  <c r="E20" i="1939" a="1"/>
  <c r="E20" i="1939" s="1"/>
  <c r="K19" i="1939"/>
  <c r="J19" i="1939"/>
  <c r="K18" i="1939"/>
  <c r="J18" i="1939"/>
  <c r="F18" i="1939" a="1"/>
  <c r="F18" i="1939" s="1"/>
  <c r="E18" i="1939" a="1"/>
  <c r="E18" i="1939" s="1"/>
  <c r="K17" i="1939"/>
  <c r="J17" i="1939"/>
  <c r="F17" i="1939" a="1"/>
  <c r="F17" i="1939" s="1"/>
  <c r="E17" i="1939" a="1"/>
  <c r="E17" i="1939" s="1"/>
  <c r="K16" i="1939"/>
  <c r="J16" i="1939"/>
  <c r="F16" i="1939" a="1"/>
  <c r="F16" i="1939" s="1"/>
  <c r="E16" i="1939" a="1"/>
  <c r="E16" i="1939" s="1"/>
  <c r="K15" i="1939"/>
  <c r="J15" i="1939"/>
  <c r="F15" i="1939" a="1"/>
  <c r="F15" i="1939" s="1"/>
  <c r="E15" i="1939" a="1"/>
  <c r="E15" i="1939" s="1"/>
  <c r="D12" i="1939" a="1"/>
  <c r="D12" i="1939" s="1"/>
  <c r="D7" i="1939" a="1"/>
  <c r="D7" i="1939" s="1"/>
  <c r="D5" i="1939" a="1"/>
  <c r="D5" i="1939" s="1"/>
  <c r="D4" i="1939" a="1"/>
  <c r="D4" i="1939" s="1"/>
  <c r="H67" i="1938" a="1"/>
  <c r="H67" i="1938" s="1"/>
  <c r="H66" i="1938" a="1"/>
  <c r="H66" i="1938" s="1"/>
  <c r="H65" i="1938" a="1"/>
  <c r="H65" i="1938" s="1"/>
  <c r="H64" i="1938" a="1"/>
  <c r="H64" i="1938" s="1"/>
  <c r="D60" i="1938" a="1"/>
  <c r="D60" i="1938" s="1"/>
  <c r="D59" i="1938" a="1"/>
  <c r="D59" i="1938" s="1"/>
  <c r="D58" i="1938" a="1"/>
  <c r="D58" i="1938" s="1"/>
  <c r="H55" i="1938" a="1"/>
  <c r="H55" i="1938" s="1"/>
  <c r="G55" i="1938" a="1"/>
  <c r="G55" i="1938" s="1"/>
  <c r="H54" i="1938" a="1"/>
  <c r="H54" i="1938" s="1"/>
  <c r="G54" i="1938" a="1"/>
  <c r="G54" i="1938" s="1"/>
  <c r="K52" i="1938"/>
  <c r="F52" i="1938" a="1"/>
  <c r="F52" i="1938" s="1"/>
  <c r="H52" i="1938" s="1"/>
  <c r="K51" i="1938"/>
  <c r="F51" i="1938" a="1"/>
  <c r="F51" i="1938" s="1"/>
  <c r="H51" i="1938" s="1"/>
  <c r="K50" i="1938"/>
  <c r="F50" i="1938" a="1"/>
  <c r="F50" i="1938" s="1"/>
  <c r="H50" i="1938" s="1"/>
  <c r="K49" i="1938"/>
  <c r="F49" i="1938" a="1"/>
  <c r="F49" i="1938" s="1"/>
  <c r="H49" i="1938" s="1"/>
  <c r="K48" i="1938"/>
  <c r="F48" i="1938" a="1"/>
  <c r="F48" i="1938" s="1"/>
  <c r="H48" i="1938" s="1"/>
  <c r="K47" i="1938"/>
  <c r="F47" i="1938" a="1"/>
  <c r="F47" i="1938" s="1"/>
  <c r="H47" i="1938" s="1"/>
  <c r="K46" i="1938"/>
  <c r="F46" i="1938" a="1"/>
  <c r="F46" i="1938" s="1"/>
  <c r="H46" i="1938" s="1"/>
  <c r="K45" i="1938"/>
  <c r="F45" i="1938" a="1"/>
  <c r="F45" i="1938" s="1"/>
  <c r="H45" i="1938" s="1"/>
  <c r="K44" i="1938"/>
  <c r="F44" i="1938" a="1"/>
  <c r="F44" i="1938" s="1"/>
  <c r="H44" i="1938" s="1"/>
  <c r="K43" i="1938"/>
  <c r="F43" i="1938" a="1"/>
  <c r="F43" i="1938" s="1"/>
  <c r="H43" i="1938" s="1"/>
  <c r="K42" i="1938"/>
  <c r="F42" i="1938" a="1"/>
  <c r="F42" i="1938" s="1"/>
  <c r="H42" i="1938" s="1"/>
  <c r="K41" i="1938"/>
  <c r="F41" i="1938" a="1"/>
  <c r="F41" i="1938" s="1"/>
  <c r="H41" i="1938" s="1"/>
  <c r="K40" i="1938"/>
  <c r="F40" i="1938" a="1"/>
  <c r="F40" i="1938" s="1"/>
  <c r="H40" i="1938" s="1"/>
  <c r="K39" i="1938"/>
  <c r="F39" i="1938" a="1"/>
  <c r="F39" i="1938" s="1"/>
  <c r="H39" i="1938" s="1"/>
  <c r="F38" i="1938" a="1"/>
  <c r="F38" i="1938" s="1"/>
  <c r="H38" i="1938" s="1"/>
  <c r="K37" i="1938"/>
  <c r="F37" i="1938" a="1"/>
  <c r="F37" i="1938" s="1"/>
  <c r="H37" i="1938" s="1"/>
  <c r="K36" i="1938"/>
  <c r="F36" i="1938" a="1"/>
  <c r="F36" i="1938" s="1"/>
  <c r="H36" i="1938" s="1"/>
  <c r="K35" i="1938"/>
  <c r="F35" i="1938" a="1"/>
  <c r="F35" i="1938" s="1"/>
  <c r="H35" i="1938" s="1"/>
  <c r="K34" i="1938"/>
  <c r="F34" i="1938" a="1"/>
  <c r="F34" i="1938" s="1"/>
  <c r="H34" i="1938" s="1"/>
  <c r="F33" i="1938" a="1"/>
  <c r="F33" i="1938" s="1"/>
  <c r="H33" i="1938" s="1"/>
  <c r="K32" i="1938"/>
  <c r="F32" i="1938" a="1"/>
  <c r="F32" i="1938" s="1"/>
  <c r="H32" i="1938" s="1"/>
  <c r="K31" i="1938"/>
  <c r="F31" i="1938" a="1"/>
  <c r="F31" i="1938" s="1"/>
  <c r="H31" i="1938" s="1"/>
  <c r="K29" i="1938"/>
  <c r="J29" i="1938"/>
  <c r="K28" i="1938"/>
  <c r="J28" i="1938"/>
  <c r="F28" i="1938" a="1"/>
  <c r="F28" i="1938" s="1"/>
  <c r="E28" i="1938" a="1"/>
  <c r="E28" i="1938" s="1"/>
  <c r="K27" i="1938"/>
  <c r="J27" i="1938"/>
  <c r="F27" i="1938" a="1"/>
  <c r="F27" i="1938" s="1"/>
  <c r="E27" i="1938" a="1"/>
  <c r="E27" i="1938" s="1"/>
  <c r="K26" i="1938"/>
  <c r="J26" i="1938"/>
  <c r="F26" i="1938" a="1"/>
  <c r="F26" i="1938" s="1"/>
  <c r="E26" i="1938" a="1"/>
  <c r="E26" i="1938" s="1"/>
  <c r="K25" i="1938"/>
  <c r="J25" i="1938"/>
  <c r="F25" i="1938" a="1"/>
  <c r="F25" i="1938" s="1"/>
  <c r="E25" i="1938" a="1"/>
  <c r="E25" i="1938" s="1"/>
  <c r="K24" i="1938"/>
  <c r="J24" i="1938"/>
  <c r="F24" i="1938" a="1"/>
  <c r="F24" i="1938" s="1"/>
  <c r="E24" i="1938" a="1"/>
  <c r="E24" i="1938" s="1"/>
  <c r="K23" i="1938"/>
  <c r="J23" i="1938"/>
  <c r="F23" i="1938" a="1"/>
  <c r="F23" i="1938" s="1"/>
  <c r="E23" i="1938" a="1"/>
  <c r="E23" i="1938" s="1"/>
  <c r="K22" i="1938"/>
  <c r="J22" i="1938"/>
  <c r="F22" i="1938" a="1"/>
  <c r="F22" i="1938" s="1"/>
  <c r="E22" i="1938" a="1"/>
  <c r="E22" i="1938" s="1"/>
  <c r="K21" i="1938"/>
  <c r="J21" i="1938"/>
  <c r="F21" i="1938" a="1"/>
  <c r="F21" i="1938" s="1"/>
  <c r="E21" i="1938" a="1"/>
  <c r="E21" i="1938" s="1"/>
  <c r="K20" i="1938"/>
  <c r="J20" i="1938"/>
  <c r="F20" i="1938" a="1"/>
  <c r="F20" i="1938" s="1"/>
  <c r="E20" i="1938" a="1"/>
  <c r="E20" i="1938" s="1"/>
  <c r="K19" i="1938"/>
  <c r="J19" i="1938"/>
  <c r="K18" i="1938"/>
  <c r="J18" i="1938"/>
  <c r="F18" i="1938" a="1"/>
  <c r="F18" i="1938" s="1"/>
  <c r="E18" i="1938" a="1"/>
  <c r="E18" i="1938" s="1"/>
  <c r="K17" i="1938"/>
  <c r="J17" i="1938"/>
  <c r="F17" i="1938" a="1"/>
  <c r="F17" i="1938" s="1"/>
  <c r="E17" i="1938" a="1"/>
  <c r="E17" i="1938" s="1"/>
  <c r="K16" i="1938"/>
  <c r="J16" i="1938"/>
  <c r="F16" i="1938" a="1"/>
  <c r="F16" i="1938" s="1"/>
  <c r="E16" i="1938" a="1"/>
  <c r="E16" i="1938" s="1"/>
  <c r="K15" i="1938"/>
  <c r="J15" i="1938"/>
  <c r="F15" i="1938" a="1"/>
  <c r="F15" i="1938" s="1"/>
  <c r="E15" i="1938" a="1"/>
  <c r="E15" i="1938" s="1"/>
  <c r="D12" i="1938" a="1"/>
  <c r="D12" i="1938" s="1"/>
  <c r="D7" i="1938" a="1"/>
  <c r="D7" i="1938" s="1"/>
  <c r="D5" i="1938" a="1"/>
  <c r="D5" i="1938" s="1"/>
  <c r="D4" i="1938" a="1"/>
  <c r="D4" i="1938" s="1"/>
  <c r="H67" i="1937" a="1"/>
  <c r="H67" i="1937" s="1"/>
  <c r="H66" i="1937" a="1"/>
  <c r="H66" i="1937" s="1"/>
  <c r="H65" i="1937" a="1"/>
  <c r="H65" i="1937" s="1"/>
  <c r="H64" i="1937" a="1"/>
  <c r="H64" i="1937" s="1"/>
  <c r="D60" i="1937" a="1"/>
  <c r="D60" i="1937" s="1"/>
  <c r="D59" i="1937" a="1"/>
  <c r="D59" i="1937" s="1"/>
  <c r="D58" i="1937" a="1"/>
  <c r="D58" i="1937" s="1"/>
  <c r="H55" i="1937" a="1"/>
  <c r="H55" i="1937" s="1"/>
  <c r="G55" i="1937" a="1"/>
  <c r="G55" i="1937" s="1"/>
  <c r="H54" i="1937" a="1"/>
  <c r="H54" i="1937" s="1"/>
  <c r="G54" i="1937" a="1"/>
  <c r="G54" i="1937" s="1"/>
  <c r="K52" i="1937"/>
  <c r="F52" i="1937" a="1"/>
  <c r="F52" i="1937" s="1"/>
  <c r="H52" i="1937" s="1"/>
  <c r="K51" i="1937"/>
  <c r="F51" i="1937" a="1"/>
  <c r="F51" i="1937" s="1"/>
  <c r="H51" i="1937" s="1"/>
  <c r="K50" i="1937"/>
  <c r="F50" i="1937" a="1"/>
  <c r="F50" i="1937" s="1"/>
  <c r="H50" i="1937" s="1"/>
  <c r="K49" i="1937"/>
  <c r="F49" i="1937" a="1"/>
  <c r="F49" i="1937" s="1"/>
  <c r="H49" i="1937" s="1"/>
  <c r="K48" i="1937"/>
  <c r="F48" i="1937" a="1"/>
  <c r="F48" i="1937" s="1"/>
  <c r="H48" i="1937" s="1"/>
  <c r="K47" i="1937"/>
  <c r="F47" i="1937" a="1"/>
  <c r="F47" i="1937" s="1"/>
  <c r="H47" i="1937" s="1"/>
  <c r="K46" i="1937"/>
  <c r="F46" i="1937" a="1"/>
  <c r="F46" i="1937" s="1"/>
  <c r="H46" i="1937" s="1"/>
  <c r="K45" i="1937"/>
  <c r="F45" i="1937" a="1"/>
  <c r="F45" i="1937" s="1"/>
  <c r="H45" i="1937" s="1"/>
  <c r="K44" i="1937"/>
  <c r="F44" i="1937" a="1"/>
  <c r="F44" i="1937" s="1"/>
  <c r="H44" i="1937" s="1"/>
  <c r="K43" i="1937"/>
  <c r="F43" i="1937" a="1"/>
  <c r="F43" i="1937" s="1"/>
  <c r="H43" i="1937" s="1"/>
  <c r="K42" i="1937"/>
  <c r="F42" i="1937" a="1"/>
  <c r="F42" i="1937" s="1"/>
  <c r="H42" i="1937" s="1"/>
  <c r="K41" i="1937"/>
  <c r="F41" i="1937" a="1"/>
  <c r="F41" i="1937" s="1"/>
  <c r="H41" i="1937" s="1"/>
  <c r="K40" i="1937"/>
  <c r="F40" i="1937" a="1"/>
  <c r="F40" i="1937" s="1"/>
  <c r="H40" i="1937" s="1"/>
  <c r="K39" i="1937"/>
  <c r="F39" i="1937" a="1"/>
  <c r="F39" i="1937" s="1"/>
  <c r="H39" i="1937" s="1"/>
  <c r="F38" i="1937" a="1"/>
  <c r="F38" i="1937" s="1"/>
  <c r="H38" i="1937" s="1"/>
  <c r="K37" i="1937"/>
  <c r="F37" i="1937" a="1"/>
  <c r="F37" i="1937" s="1"/>
  <c r="H37" i="1937" s="1"/>
  <c r="K36" i="1937"/>
  <c r="F36" i="1937" a="1"/>
  <c r="F36" i="1937" s="1"/>
  <c r="H36" i="1937" s="1"/>
  <c r="K35" i="1937"/>
  <c r="F35" i="1937" a="1"/>
  <c r="F35" i="1937" s="1"/>
  <c r="H35" i="1937" s="1"/>
  <c r="K34" i="1937"/>
  <c r="F34" i="1937" a="1"/>
  <c r="F34" i="1937" s="1"/>
  <c r="H34" i="1937" s="1"/>
  <c r="F33" i="1937" a="1"/>
  <c r="F33" i="1937" s="1"/>
  <c r="H33" i="1937" s="1"/>
  <c r="K32" i="1937"/>
  <c r="F32" i="1937" a="1"/>
  <c r="F32" i="1937" s="1"/>
  <c r="H32" i="1937" s="1"/>
  <c r="K31" i="1937"/>
  <c r="F31" i="1937" a="1"/>
  <c r="F31" i="1937" s="1"/>
  <c r="H31" i="1937" s="1"/>
  <c r="K29" i="1937"/>
  <c r="J29" i="1937"/>
  <c r="K28" i="1937"/>
  <c r="J28" i="1937"/>
  <c r="F28" i="1937" a="1"/>
  <c r="F28" i="1937" s="1"/>
  <c r="E28" i="1937" a="1"/>
  <c r="E28" i="1937" s="1"/>
  <c r="K27" i="1937"/>
  <c r="J27" i="1937"/>
  <c r="F27" i="1937" a="1"/>
  <c r="F27" i="1937" s="1"/>
  <c r="E27" i="1937" a="1"/>
  <c r="E27" i="1937" s="1"/>
  <c r="K26" i="1937"/>
  <c r="J26" i="1937"/>
  <c r="F26" i="1937" a="1"/>
  <c r="F26" i="1937" s="1"/>
  <c r="E26" i="1937" a="1"/>
  <c r="E26" i="1937" s="1"/>
  <c r="K25" i="1937"/>
  <c r="J25" i="1937"/>
  <c r="F25" i="1937" a="1"/>
  <c r="F25" i="1937" s="1"/>
  <c r="E25" i="1937" a="1"/>
  <c r="E25" i="1937" s="1"/>
  <c r="K24" i="1937"/>
  <c r="J24" i="1937"/>
  <c r="F24" i="1937" a="1"/>
  <c r="F24" i="1937" s="1"/>
  <c r="E24" i="1937" a="1"/>
  <c r="E24" i="1937" s="1"/>
  <c r="K23" i="1937"/>
  <c r="J23" i="1937"/>
  <c r="F23" i="1937" a="1"/>
  <c r="F23" i="1937" s="1"/>
  <c r="E23" i="1937" a="1"/>
  <c r="E23" i="1937" s="1"/>
  <c r="K22" i="1937"/>
  <c r="J22" i="1937"/>
  <c r="F22" i="1937" a="1"/>
  <c r="F22" i="1937" s="1"/>
  <c r="E22" i="1937" a="1"/>
  <c r="E22" i="1937" s="1"/>
  <c r="K21" i="1937"/>
  <c r="J21" i="1937"/>
  <c r="F21" i="1937" a="1"/>
  <c r="F21" i="1937" s="1"/>
  <c r="E21" i="1937" a="1"/>
  <c r="E21" i="1937" s="1"/>
  <c r="K20" i="1937"/>
  <c r="J20" i="1937"/>
  <c r="F20" i="1937" a="1"/>
  <c r="F20" i="1937" s="1"/>
  <c r="E20" i="1937" a="1"/>
  <c r="E20" i="1937" s="1"/>
  <c r="K19" i="1937"/>
  <c r="J19" i="1937"/>
  <c r="K18" i="1937"/>
  <c r="J18" i="1937"/>
  <c r="F18" i="1937" a="1"/>
  <c r="F18" i="1937" s="1"/>
  <c r="E18" i="1937" a="1"/>
  <c r="E18" i="1937" s="1"/>
  <c r="K17" i="1937"/>
  <c r="J17" i="1937"/>
  <c r="F17" i="1937" a="1"/>
  <c r="F17" i="1937" s="1"/>
  <c r="E17" i="1937" a="1"/>
  <c r="E17" i="1937" s="1"/>
  <c r="K16" i="1937"/>
  <c r="J16" i="1937"/>
  <c r="F16" i="1937" a="1"/>
  <c r="F16" i="1937" s="1"/>
  <c r="E16" i="1937" a="1"/>
  <c r="E16" i="1937" s="1"/>
  <c r="K15" i="1937"/>
  <c r="J15" i="1937"/>
  <c r="F15" i="1937" a="1"/>
  <c r="F15" i="1937" s="1"/>
  <c r="E15" i="1937" a="1"/>
  <c r="E15" i="1937" s="1"/>
  <c r="D12" i="1937" a="1"/>
  <c r="D12" i="1937" s="1"/>
  <c r="D7" i="1937" a="1"/>
  <c r="D7" i="1937" s="1"/>
  <c r="D5" i="1937" a="1"/>
  <c r="D5" i="1937" s="1"/>
  <c r="D4" i="1937" a="1"/>
  <c r="D4" i="1937" s="1"/>
  <c r="H67" i="1936" a="1"/>
  <c r="H67" i="1936" s="1"/>
  <c r="H66" i="1936" a="1"/>
  <c r="H66" i="1936" s="1"/>
  <c r="H65" i="1936" a="1"/>
  <c r="H65" i="1936" s="1"/>
  <c r="H64" i="1936" a="1"/>
  <c r="H64" i="1936" s="1"/>
  <c r="D60" i="1936" a="1"/>
  <c r="D60" i="1936" s="1"/>
  <c r="D59" i="1936" a="1"/>
  <c r="D59" i="1936" s="1"/>
  <c r="D58" i="1936" a="1"/>
  <c r="D58" i="1936" s="1"/>
  <c r="H55" i="1936" a="1"/>
  <c r="H55" i="1936" s="1"/>
  <c r="G55" i="1936" a="1"/>
  <c r="G55" i="1936" s="1"/>
  <c r="H54" i="1936" a="1"/>
  <c r="H54" i="1936" s="1"/>
  <c r="G54" i="1936" a="1"/>
  <c r="G54" i="1936" s="1"/>
  <c r="K52" i="1936"/>
  <c r="F52" i="1936" a="1"/>
  <c r="F52" i="1936" s="1"/>
  <c r="H52" i="1936" s="1"/>
  <c r="K51" i="1936"/>
  <c r="F51" i="1936" a="1"/>
  <c r="F51" i="1936" s="1"/>
  <c r="H51" i="1936" s="1"/>
  <c r="K50" i="1936"/>
  <c r="F50" i="1936" a="1"/>
  <c r="F50" i="1936" s="1"/>
  <c r="H50" i="1936" s="1"/>
  <c r="K49" i="1936"/>
  <c r="F49" i="1936" a="1"/>
  <c r="F49" i="1936" s="1"/>
  <c r="H49" i="1936" s="1"/>
  <c r="K48" i="1936"/>
  <c r="F48" i="1936" a="1"/>
  <c r="F48" i="1936" s="1"/>
  <c r="H48" i="1936" s="1"/>
  <c r="K47" i="1936"/>
  <c r="F47" i="1936" a="1"/>
  <c r="F47" i="1936" s="1"/>
  <c r="H47" i="1936" s="1"/>
  <c r="K46" i="1936"/>
  <c r="F46" i="1936" a="1"/>
  <c r="F46" i="1936" s="1"/>
  <c r="H46" i="1936" s="1"/>
  <c r="K45" i="1936"/>
  <c r="F45" i="1936" a="1"/>
  <c r="F45" i="1936" s="1"/>
  <c r="H45" i="1936" s="1"/>
  <c r="K44" i="1936"/>
  <c r="F44" i="1936" a="1"/>
  <c r="F44" i="1936" s="1"/>
  <c r="H44" i="1936" s="1"/>
  <c r="K43" i="1936"/>
  <c r="F43" i="1936" a="1"/>
  <c r="F43" i="1936" s="1"/>
  <c r="H43" i="1936" s="1"/>
  <c r="K42" i="1936"/>
  <c r="F42" i="1936" a="1"/>
  <c r="F42" i="1936" s="1"/>
  <c r="H42" i="1936" s="1"/>
  <c r="K41" i="1936"/>
  <c r="F41" i="1936" a="1"/>
  <c r="F41" i="1936" s="1"/>
  <c r="H41" i="1936" s="1"/>
  <c r="K40" i="1936"/>
  <c r="F40" i="1936" a="1"/>
  <c r="F40" i="1936" s="1"/>
  <c r="H40" i="1936" s="1"/>
  <c r="K39" i="1936"/>
  <c r="F39" i="1936" a="1"/>
  <c r="F39" i="1936" s="1"/>
  <c r="H39" i="1936" s="1"/>
  <c r="F38" i="1936" a="1"/>
  <c r="F38" i="1936" s="1"/>
  <c r="H38" i="1936" s="1"/>
  <c r="K37" i="1936"/>
  <c r="F37" i="1936" a="1"/>
  <c r="F37" i="1936" s="1"/>
  <c r="H37" i="1936" s="1"/>
  <c r="K36" i="1936"/>
  <c r="F36" i="1936" a="1"/>
  <c r="F36" i="1936" s="1"/>
  <c r="H36" i="1936" s="1"/>
  <c r="K35" i="1936"/>
  <c r="F35" i="1936" a="1"/>
  <c r="F35" i="1936" s="1"/>
  <c r="H35" i="1936" s="1"/>
  <c r="K34" i="1936"/>
  <c r="F34" i="1936" a="1"/>
  <c r="F34" i="1936" s="1"/>
  <c r="H34" i="1936" s="1"/>
  <c r="F33" i="1936" a="1"/>
  <c r="F33" i="1936" s="1"/>
  <c r="H33" i="1936" s="1"/>
  <c r="K32" i="1936"/>
  <c r="F32" i="1936" a="1"/>
  <c r="F32" i="1936" s="1"/>
  <c r="H32" i="1936" s="1"/>
  <c r="K31" i="1936"/>
  <c r="F31" i="1936" a="1"/>
  <c r="F31" i="1936" s="1"/>
  <c r="H31" i="1936" s="1"/>
  <c r="K29" i="1936"/>
  <c r="J29" i="1936"/>
  <c r="K28" i="1936"/>
  <c r="J28" i="1936"/>
  <c r="F28" i="1936" a="1"/>
  <c r="F28" i="1936" s="1"/>
  <c r="E28" i="1936" a="1"/>
  <c r="E28" i="1936" s="1"/>
  <c r="K27" i="1936"/>
  <c r="J27" i="1936"/>
  <c r="F27" i="1936" a="1"/>
  <c r="F27" i="1936" s="1"/>
  <c r="E27" i="1936" a="1"/>
  <c r="E27" i="1936" s="1"/>
  <c r="K26" i="1936"/>
  <c r="J26" i="1936"/>
  <c r="F26" i="1936" a="1"/>
  <c r="F26" i="1936" s="1"/>
  <c r="E26" i="1936" a="1"/>
  <c r="E26" i="1936" s="1"/>
  <c r="K25" i="1936"/>
  <c r="J25" i="1936"/>
  <c r="F25" i="1936" a="1"/>
  <c r="F25" i="1936" s="1"/>
  <c r="E25" i="1936" a="1"/>
  <c r="E25" i="1936" s="1"/>
  <c r="K24" i="1936"/>
  <c r="J24" i="1936"/>
  <c r="F24" i="1936" a="1"/>
  <c r="F24" i="1936" s="1"/>
  <c r="E24" i="1936" a="1"/>
  <c r="E24" i="1936" s="1"/>
  <c r="K23" i="1936"/>
  <c r="J23" i="1936"/>
  <c r="F23" i="1936" a="1"/>
  <c r="F23" i="1936" s="1"/>
  <c r="E23" i="1936" a="1"/>
  <c r="E23" i="1936" s="1"/>
  <c r="K22" i="1936"/>
  <c r="J22" i="1936"/>
  <c r="F22" i="1936" a="1"/>
  <c r="F22" i="1936" s="1"/>
  <c r="E22" i="1936" a="1"/>
  <c r="E22" i="1936" s="1"/>
  <c r="K21" i="1936"/>
  <c r="J21" i="1936"/>
  <c r="F21" i="1936" a="1"/>
  <c r="F21" i="1936" s="1"/>
  <c r="E21" i="1936" a="1"/>
  <c r="E21" i="1936" s="1"/>
  <c r="K20" i="1936"/>
  <c r="J20" i="1936"/>
  <c r="F20" i="1936" a="1"/>
  <c r="F20" i="1936" s="1"/>
  <c r="E20" i="1936" a="1"/>
  <c r="E20" i="1936" s="1"/>
  <c r="K19" i="1936"/>
  <c r="J19" i="1936"/>
  <c r="K18" i="1936"/>
  <c r="J18" i="1936"/>
  <c r="F18" i="1936" a="1"/>
  <c r="F18" i="1936" s="1"/>
  <c r="E18" i="1936" a="1"/>
  <c r="E18" i="1936" s="1"/>
  <c r="K17" i="1936"/>
  <c r="J17" i="1936"/>
  <c r="F17" i="1936" a="1"/>
  <c r="F17" i="1936" s="1"/>
  <c r="E17" i="1936" a="1"/>
  <c r="E17" i="1936" s="1"/>
  <c r="K16" i="1936"/>
  <c r="J16" i="1936"/>
  <c r="F16" i="1936" a="1"/>
  <c r="F16" i="1936" s="1"/>
  <c r="E16" i="1936" a="1"/>
  <c r="E16" i="1936" s="1"/>
  <c r="K15" i="1936"/>
  <c r="J15" i="1936"/>
  <c r="F15" i="1936" a="1"/>
  <c r="F15" i="1936" s="1"/>
  <c r="E15" i="1936" a="1"/>
  <c r="E15" i="1936" s="1"/>
  <c r="D12" i="1936" a="1"/>
  <c r="D12" i="1936" s="1"/>
  <c r="D7" i="1936" a="1"/>
  <c r="D7" i="1936" s="1"/>
  <c r="D5" i="1936" a="1"/>
  <c r="D5" i="1936" s="1"/>
  <c r="D4" i="1936" a="1"/>
  <c r="D4" i="1936" s="1"/>
  <c r="H67" i="1935" a="1"/>
  <c r="H67" i="1935" s="1"/>
  <c r="H66" i="1935" a="1"/>
  <c r="H66" i="1935" s="1"/>
  <c r="H65" i="1935" a="1"/>
  <c r="H65" i="1935" s="1"/>
  <c r="H64" i="1935" a="1"/>
  <c r="H64" i="1935" s="1"/>
  <c r="D60" i="1935" a="1"/>
  <c r="D60" i="1935" s="1"/>
  <c r="D59" i="1935" a="1"/>
  <c r="D59" i="1935" s="1"/>
  <c r="D58" i="1935" a="1"/>
  <c r="D58" i="1935" s="1"/>
  <c r="H55" i="1935" a="1"/>
  <c r="H55" i="1935" s="1"/>
  <c r="G55" i="1935" a="1"/>
  <c r="G55" i="1935" s="1"/>
  <c r="H54" i="1935" a="1"/>
  <c r="H54" i="1935" s="1"/>
  <c r="G54" i="1935" a="1"/>
  <c r="G54" i="1935" s="1"/>
  <c r="K52" i="1935"/>
  <c r="F52" i="1935" a="1"/>
  <c r="F52" i="1935" s="1"/>
  <c r="H52" i="1935" s="1"/>
  <c r="K51" i="1935"/>
  <c r="F51" i="1935" a="1"/>
  <c r="F51" i="1935" s="1"/>
  <c r="H51" i="1935" s="1"/>
  <c r="K50" i="1935"/>
  <c r="F50" i="1935" a="1"/>
  <c r="F50" i="1935" s="1"/>
  <c r="H50" i="1935" s="1"/>
  <c r="K49" i="1935"/>
  <c r="F49" i="1935" a="1"/>
  <c r="F49" i="1935" s="1"/>
  <c r="H49" i="1935" s="1"/>
  <c r="K48" i="1935"/>
  <c r="F48" i="1935" a="1"/>
  <c r="F48" i="1935" s="1"/>
  <c r="H48" i="1935" s="1"/>
  <c r="K47" i="1935"/>
  <c r="F47" i="1935" a="1"/>
  <c r="F47" i="1935" s="1"/>
  <c r="H47" i="1935" s="1"/>
  <c r="K46" i="1935"/>
  <c r="F46" i="1935" a="1"/>
  <c r="F46" i="1935" s="1"/>
  <c r="H46" i="1935" s="1"/>
  <c r="K45" i="1935"/>
  <c r="F45" i="1935" a="1"/>
  <c r="F45" i="1935" s="1"/>
  <c r="H45" i="1935" s="1"/>
  <c r="K44" i="1935"/>
  <c r="F44" i="1935" a="1"/>
  <c r="F44" i="1935" s="1"/>
  <c r="H44" i="1935" s="1"/>
  <c r="K43" i="1935"/>
  <c r="F43" i="1935" a="1"/>
  <c r="F43" i="1935" s="1"/>
  <c r="H43" i="1935" s="1"/>
  <c r="K42" i="1935"/>
  <c r="F42" i="1935" a="1"/>
  <c r="F42" i="1935" s="1"/>
  <c r="H42" i="1935" s="1"/>
  <c r="K41" i="1935"/>
  <c r="F41" i="1935" a="1"/>
  <c r="F41" i="1935" s="1"/>
  <c r="H41" i="1935" s="1"/>
  <c r="K40" i="1935"/>
  <c r="F40" i="1935" a="1"/>
  <c r="F40" i="1935" s="1"/>
  <c r="H40" i="1935" s="1"/>
  <c r="K39" i="1935"/>
  <c r="F39" i="1935" a="1"/>
  <c r="F39" i="1935" s="1"/>
  <c r="H39" i="1935" s="1"/>
  <c r="F38" i="1935" a="1"/>
  <c r="F38" i="1935" s="1"/>
  <c r="H38" i="1935" s="1"/>
  <c r="K37" i="1935"/>
  <c r="F37" i="1935" a="1"/>
  <c r="F37" i="1935" s="1"/>
  <c r="H37" i="1935" s="1"/>
  <c r="K36" i="1935"/>
  <c r="F36" i="1935" a="1"/>
  <c r="F36" i="1935" s="1"/>
  <c r="H36" i="1935" s="1"/>
  <c r="K35" i="1935"/>
  <c r="F35" i="1935" a="1"/>
  <c r="F35" i="1935" s="1"/>
  <c r="H35" i="1935" s="1"/>
  <c r="K34" i="1935"/>
  <c r="F34" i="1935" a="1"/>
  <c r="F34" i="1935" s="1"/>
  <c r="H34" i="1935" s="1"/>
  <c r="F33" i="1935" a="1"/>
  <c r="F33" i="1935" s="1"/>
  <c r="H33" i="1935" s="1"/>
  <c r="K32" i="1935"/>
  <c r="F32" i="1935" a="1"/>
  <c r="F32" i="1935" s="1"/>
  <c r="H32" i="1935" s="1"/>
  <c r="K31" i="1935"/>
  <c r="F31" i="1935" a="1"/>
  <c r="F31" i="1935" s="1"/>
  <c r="H31" i="1935" s="1"/>
  <c r="K29" i="1935"/>
  <c r="J29" i="1935"/>
  <c r="K28" i="1935"/>
  <c r="J28" i="1935"/>
  <c r="F28" i="1935" a="1"/>
  <c r="F28" i="1935" s="1"/>
  <c r="E28" i="1935" a="1"/>
  <c r="E28" i="1935" s="1"/>
  <c r="K27" i="1935"/>
  <c r="J27" i="1935"/>
  <c r="F27" i="1935" a="1"/>
  <c r="F27" i="1935" s="1"/>
  <c r="E27" i="1935" a="1"/>
  <c r="E27" i="1935" s="1"/>
  <c r="K26" i="1935"/>
  <c r="J26" i="1935"/>
  <c r="F26" i="1935" a="1"/>
  <c r="F26" i="1935" s="1"/>
  <c r="E26" i="1935" a="1"/>
  <c r="E26" i="1935" s="1"/>
  <c r="K25" i="1935"/>
  <c r="J25" i="1935"/>
  <c r="F25" i="1935" a="1"/>
  <c r="F25" i="1935" s="1"/>
  <c r="E25" i="1935" a="1"/>
  <c r="E25" i="1935" s="1"/>
  <c r="K24" i="1935"/>
  <c r="J24" i="1935"/>
  <c r="F24" i="1935" a="1"/>
  <c r="F24" i="1935" s="1"/>
  <c r="E24" i="1935" a="1"/>
  <c r="E24" i="1935" s="1"/>
  <c r="K23" i="1935"/>
  <c r="J23" i="1935"/>
  <c r="F23" i="1935" a="1"/>
  <c r="F23" i="1935" s="1"/>
  <c r="E23" i="1935" a="1"/>
  <c r="E23" i="1935" s="1"/>
  <c r="K22" i="1935"/>
  <c r="J22" i="1935"/>
  <c r="F22" i="1935" a="1"/>
  <c r="F22" i="1935" s="1"/>
  <c r="E22" i="1935" a="1"/>
  <c r="E22" i="1935" s="1"/>
  <c r="K21" i="1935"/>
  <c r="J21" i="1935"/>
  <c r="F21" i="1935" a="1"/>
  <c r="F21" i="1935" s="1"/>
  <c r="E21" i="1935" a="1"/>
  <c r="E21" i="1935" s="1"/>
  <c r="K20" i="1935"/>
  <c r="J20" i="1935"/>
  <c r="F20" i="1935" a="1"/>
  <c r="F20" i="1935" s="1"/>
  <c r="E20" i="1935" a="1"/>
  <c r="E20" i="1935" s="1"/>
  <c r="K19" i="1935"/>
  <c r="J19" i="1935"/>
  <c r="K18" i="1935"/>
  <c r="J18" i="1935"/>
  <c r="F18" i="1935" a="1"/>
  <c r="F18" i="1935" s="1"/>
  <c r="E18" i="1935" a="1"/>
  <c r="E18" i="1935" s="1"/>
  <c r="K17" i="1935"/>
  <c r="J17" i="1935"/>
  <c r="F17" i="1935" a="1"/>
  <c r="F17" i="1935" s="1"/>
  <c r="E17" i="1935" a="1"/>
  <c r="E17" i="1935" s="1"/>
  <c r="K16" i="1935"/>
  <c r="J16" i="1935"/>
  <c r="F16" i="1935" a="1"/>
  <c r="F16" i="1935" s="1"/>
  <c r="E16" i="1935" a="1"/>
  <c r="E16" i="1935" s="1"/>
  <c r="K15" i="1935"/>
  <c r="J15" i="1935"/>
  <c r="F15" i="1935" a="1"/>
  <c r="F15" i="1935" s="1"/>
  <c r="E15" i="1935" a="1"/>
  <c r="E15" i="1935" s="1"/>
  <c r="D12" i="1935" a="1"/>
  <c r="D12" i="1935" s="1"/>
  <c r="D7" i="1935" a="1"/>
  <c r="D7" i="1935" s="1"/>
  <c r="D5" i="1935" a="1"/>
  <c r="D5" i="1935" s="1"/>
  <c r="D4" i="1935" a="1"/>
  <c r="D4" i="1935" s="1"/>
  <c r="H67" i="1934" a="1"/>
  <c r="H67" i="1934" s="1"/>
  <c r="H66" i="1934" a="1"/>
  <c r="H66" i="1934" s="1"/>
  <c r="H65" i="1934" a="1"/>
  <c r="H65" i="1934" s="1"/>
  <c r="H64" i="1934" a="1"/>
  <c r="H64" i="1934" s="1"/>
  <c r="D60" i="1934" a="1"/>
  <c r="D60" i="1934" s="1"/>
  <c r="D59" i="1934" a="1"/>
  <c r="D59" i="1934" s="1"/>
  <c r="D58" i="1934" a="1"/>
  <c r="D58" i="1934" s="1"/>
  <c r="H55" i="1934" a="1"/>
  <c r="H55" i="1934" s="1"/>
  <c r="G55" i="1934" a="1"/>
  <c r="G55" i="1934" s="1"/>
  <c r="H54" i="1934" a="1"/>
  <c r="H54" i="1934" s="1"/>
  <c r="G54" i="1934" a="1"/>
  <c r="G54" i="1934" s="1"/>
  <c r="K52" i="1934"/>
  <c r="F52" i="1934" a="1"/>
  <c r="F52" i="1934" s="1"/>
  <c r="H52" i="1934" s="1"/>
  <c r="K51" i="1934"/>
  <c r="F51" i="1934" a="1"/>
  <c r="F51" i="1934" s="1"/>
  <c r="H51" i="1934" s="1"/>
  <c r="K50" i="1934"/>
  <c r="F50" i="1934" a="1"/>
  <c r="F50" i="1934" s="1"/>
  <c r="H50" i="1934" s="1"/>
  <c r="K49" i="1934"/>
  <c r="F49" i="1934" a="1"/>
  <c r="F49" i="1934" s="1"/>
  <c r="H49" i="1934" s="1"/>
  <c r="K48" i="1934"/>
  <c r="F48" i="1934" a="1"/>
  <c r="F48" i="1934" s="1"/>
  <c r="H48" i="1934" s="1"/>
  <c r="K47" i="1934"/>
  <c r="F47" i="1934" a="1"/>
  <c r="F47" i="1934" s="1"/>
  <c r="H47" i="1934" s="1"/>
  <c r="K46" i="1934"/>
  <c r="F46" i="1934" a="1"/>
  <c r="F46" i="1934" s="1"/>
  <c r="H46" i="1934" s="1"/>
  <c r="K45" i="1934"/>
  <c r="F45" i="1934" a="1"/>
  <c r="F45" i="1934" s="1"/>
  <c r="H45" i="1934" s="1"/>
  <c r="K44" i="1934"/>
  <c r="F44" i="1934" a="1"/>
  <c r="F44" i="1934" s="1"/>
  <c r="H44" i="1934" s="1"/>
  <c r="K43" i="1934"/>
  <c r="F43" i="1934" a="1"/>
  <c r="F43" i="1934" s="1"/>
  <c r="H43" i="1934" s="1"/>
  <c r="K42" i="1934"/>
  <c r="F42" i="1934" a="1"/>
  <c r="F42" i="1934" s="1"/>
  <c r="H42" i="1934" s="1"/>
  <c r="K41" i="1934"/>
  <c r="F41" i="1934" a="1"/>
  <c r="F41" i="1934" s="1"/>
  <c r="H41" i="1934" s="1"/>
  <c r="K40" i="1934"/>
  <c r="F40" i="1934" a="1"/>
  <c r="F40" i="1934" s="1"/>
  <c r="H40" i="1934" s="1"/>
  <c r="K39" i="1934"/>
  <c r="F39" i="1934" a="1"/>
  <c r="F39" i="1934" s="1"/>
  <c r="H39" i="1934" s="1"/>
  <c r="F38" i="1934" a="1"/>
  <c r="F38" i="1934" s="1"/>
  <c r="H38" i="1934" s="1"/>
  <c r="K37" i="1934"/>
  <c r="F37" i="1934" a="1"/>
  <c r="F37" i="1934" s="1"/>
  <c r="H37" i="1934" s="1"/>
  <c r="K36" i="1934"/>
  <c r="F36" i="1934" a="1"/>
  <c r="F36" i="1934" s="1"/>
  <c r="H36" i="1934" s="1"/>
  <c r="K35" i="1934"/>
  <c r="F35" i="1934" a="1"/>
  <c r="F35" i="1934" s="1"/>
  <c r="H35" i="1934" s="1"/>
  <c r="K34" i="1934"/>
  <c r="F34" i="1934" a="1"/>
  <c r="F34" i="1934" s="1"/>
  <c r="H34" i="1934" s="1"/>
  <c r="F33" i="1934" a="1"/>
  <c r="F33" i="1934" s="1"/>
  <c r="H33" i="1934" s="1"/>
  <c r="K32" i="1934"/>
  <c r="F32" i="1934"/>
  <c r="H32" i="1934" s="1"/>
  <c r="F32" i="1934" a="1"/>
  <c r="K31" i="1934"/>
  <c r="F31" i="1934" a="1"/>
  <c r="F31" i="1934" s="1"/>
  <c r="H31" i="1934" s="1"/>
  <c r="K29" i="1934"/>
  <c r="J29" i="1934"/>
  <c r="K28" i="1934"/>
  <c r="J28" i="1934"/>
  <c r="F28" i="1934" a="1"/>
  <c r="F28" i="1934" s="1"/>
  <c r="E28" i="1934" a="1"/>
  <c r="E28" i="1934" s="1"/>
  <c r="K27" i="1934"/>
  <c r="J27" i="1934"/>
  <c r="F27" i="1934" a="1"/>
  <c r="F27" i="1934" s="1"/>
  <c r="E27" i="1934" a="1"/>
  <c r="E27" i="1934" s="1"/>
  <c r="K26" i="1934"/>
  <c r="J26" i="1934"/>
  <c r="F26" i="1934" a="1"/>
  <c r="F26" i="1934" s="1"/>
  <c r="E26" i="1934" a="1"/>
  <c r="E26" i="1934" s="1"/>
  <c r="K25" i="1934"/>
  <c r="J25" i="1934"/>
  <c r="F25" i="1934" a="1"/>
  <c r="F25" i="1934" s="1"/>
  <c r="E25" i="1934" a="1"/>
  <c r="E25" i="1934" s="1"/>
  <c r="K24" i="1934"/>
  <c r="J24" i="1934"/>
  <c r="F24" i="1934" a="1"/>
  <c r="F24" i="1934" s="1"/>
  <c r="E24" i="1934" a="1"/>
  <c r="E24" i="1934" s="1"/>
  <c r="K23" i="1934"/>
  <c r="J23" i="1934"/>
  <c r="F23" i="1934" a="1"/>
  <c r="F23" i="1934" s="1"/>
  <c r="E23" i="1934" a="1"/>
  <c r="E23" i="1934" s="1"/>
  <c r="K22" i="1934"/>
  <c r="J22" i="1934"/>
  <c r="F22" i="1934" a="1"/>
  <c r="F22" i="1934" s="1"/>
  <c r="E22" i="1934" a="1"/>
  <c r="E22" i="1934" s="1"/>
  <c r="K21" i="1934"/>
  <c r="J21" i="1934"/>
  <c r="F21" i="1934" a="1"/>
  <c r="F21" i="1934" s="1"/>
  <c r="E21" i="1934" a="1"/>
  <c r="E21" i="1934" s="1"/>
  <c r="K20" i="1934"/>
  <c r="J20" i="1934"/>
  <c r="F20" i="1934" a="1"/>
  <c r="F20" i="1934" s="1"/>
  <c r="E20" i="1934" a="1"/>
  <c r="E20" i="1934" s="1"/>
  <c r="K19" i="1934"/>
  <c r="J19" i="1934"/>
  <c r="K18" i="1934"/>
  <c r="J18" i="1934"/>
  <c r="F18" i="1934" a="1"/>
  <c r="F18" i="1934" s="1"/>
  <c r="E18" i="1934" a="1"/>
  <c r="E18" i="1934" s="1"/>
  <c r="K17" i="1934"/>
  <c r="J17" i="1934"/>
  <c r="F17" i="1934" a="1"/>
  <c r="F17" i="1934" s="1"/>
  <c r="E17" i="1934" a="1"/>
  <c r="E17" i="1934" s="1"/>
  <c r="K16" i="1934"/>
  <c r="J16" i="1934"/>
  <c r="F16" i="1934" a="1"/>
  <c r="F16" i="1934" s="1"/>
  <c r="E16" i="1934" a="1"/>
  <c r="E16" i="1934" s="1"/>
  <c r="K15" i="1934"/>
  <c r="J15" i="1934"/>
  <c r="F15" i="1934" a="1"/>
  <c r="F15" i="1934" s="1"/>
  <c r="E15" i="1934" a="1"/>
  <c r="E15" i="1934" s="1"/>
  <c r="D12" i="1934" a="1"/>
  <c r="D12" i="1934" s="1"/>
  <c r="D7" i="1934" a="1"/>
  <c r="D7" i="1934" s="1"/>
  <c r="D5" i="1934" a="1"/>
  <c r="D5" i="1934" s="1"/>
  <c r="D4" i="1934" a="1"/>
  <c r="D4" i="1934" s="1"/>
  <c r="H67" i="1933" a="1"/>
  <c r="H67" i="1933" s="1"/>
  <c r="H66" i="1933" a="1"/>
  <c r="H66" i="1933" s="1"/>
  <c r="H65" i="1933" a="1"/>
  <c r="H65" i="1933" s="1"/>
  <c r="H64" i="1933" a="1"/>
  <c r="H64" i="1933" s="1"/>
  <c r="D60" i="1933" a="1"/>
  <c r="D60" i="1933" s="1"/>
  <c r="D59" i="1933" a="1"/>
  <c r="D59" i="1933" s="1"/>
  <c r="D58" i="1933" a="1"/>
  <c r="D58" i="1933" s="1"/>
  <c r="H55" i="1933" a="1"/>
  <c r="H55" i="1933" s="1"/>
  <c r="G55" i="1933" a="1"/>
  <c r="G55" i="1933" s="1"/>
  <c r="H54" i="1933" a="1"/>
  <c r="H54" i="1933" s="1"/>
  <c r="G54" i="1933" a="1"/>
  <c r="G54" i="1933" s="1"/>
  <c r="K52" i="1933"/>
  <c r="F52" i="1933" a="1"/>
  <c r="F52" i="1933" s="1"/>
  <c r="H52" i="1933" s="1"/>
  <c r="K51" i="1933"/>
  <c r="F51" i="1933" a="1"/>
  <c r="F51" i="1933" s="1"/>
  <c r="H51" i="1933" s="1"/>
  <c r="K50" i="1933"/>
  <c r="F50" i="1933" a="1"/>
  <c r="F50" i="1933" s="1"/>
  <c r="H50" i="1933" s="1"/>
  <c r="K49" i="1933"/>
  <c r="F49" i="1933" a="1"/>
  <c r="F49" i="1933" s="1"/>
  <c r="H49" i="1933" s="1"/>
  <c r="K48" i="1933"/>
  <c r="F48" i="1933" a="1"/>
  <c r="F48" i="1933" s="1"/>
  <c r="H48" i="1933" s="1"/>
  <c r="K47" i="1933"/>
  <c r="F47" i="1933" a="1"/>
  <c r="F47" i="1933" s="1"/>
  <c r="H47" i="1933" s="1"/>
  <c r="K46" i="1933"/>
  <c r="F46" i="1933" a="1"/>
  <c r="F46" i="1933" s="1"/>
  <c r="H46" i="1933" s="1"/>
  <c r="K45" i="1933"/>
  <c r="F45" i="1933" a="1"/>
  <c r="F45" i="1933" s="1"/>
  <c r="H45" i="1933" s="1"/>
  <c r="K44" i="1933"/>
  <c r="F44" i="1933" a="1"/>
  <c r="F44" i="1933" s="1"/>
  <c r="H44" i="1933" s="1"/>
  <c r="K43" i="1933"/>
  <c r="F43" i="1933" a="1"/>
  <c r="F43" i="1933" s="1"/>
  <c r="H43" i="1933" s="1"/>
  <c r="K42" i="1933"/>
  <c r="F42" i="1933" a="1"/>
  <c r="F42" i="1933" s="1"/>
  <c r="H42" i="1933" s="1"/>
  <c r="K41" i="1933"/>
  <c r="F41" i="1933" a="1"/>
  <c r="F41" i="1933" s="1"/>
  <c r="H41" i="1933" s="1"/>
  <c r="K40" i="1933"/>
  <c r="F40" i="1933" a="1"/>
  <c r="F40" i="1933" s="1"/>
  <c r="H40" i="1933" s="1"/>
  <c r="K39" i="1933"/>
  <c r="F39" i="1933" a="1"/>
  <c r="F39" i="1933" s="1"/>
  <c r="H39" i="1933" s="1"/>
  <c r="F38" i="1933" a="1"/>
  <c r="F38" i="1933" s="1"/>
  <c r="H38" i="1933" s="1"/>
  <c r="K37" i="1933"/>
  <c r="F37" i="1933" a="1"/>
  <c r="F37" i="1933" s="1"/>
  <c r="H37" i="1933" s="1"/>
  <c r="K36" i="1933"/>
  <c r="F36" i="1933" a="1"/>
  <c r="F36" i="1933" s="1"/>
  <c r="H36" i="1933" s="1"/>
  <c r="K35" i="1933"/>
  <c r="F35" i="1933" a="1"/>
  <c r="F35" i="1933" s="1"/>
  <c r="H35" i="1933" s="1"/>
  <c r="K34" i="1933"/>
  <c r="F34" i="1933" a="1"/>
  <c r="F34" i="1933" s="1"/>
  <c r="H34" i="1933" s="1"/>
  <c r="F33" i="1933" a="1"/>
  <c r="F33" i="1933" s="1"/>
  <c r="H33" i="1933" s="1"/>
  <c r="K32" i="1933"/>
  <c r="F32" i="1933" a="1"/>
  <c r="F32" i="1933" s="1"/>
  <c r="H32" i="1933" s="1"/>
  <c r="K31" i="1933"/>
  <c r="F31" i="1933" a="1"/>
  <c r="F31" i="1933" s="1"/>
  <c r="H31" i="1933" s="1"/>
  <c r="K29" i="1933"/>
  <c r="J29" i="1933"/>
  <c r="K28" i="1933"/>
  <c r="J28" i="1933"/>
  <c r="F28" i="1933" a="1"/>
  <c r="F28" i="1933" s="1"/>
  <c r="E28" i="1933" a="1"/>
  <c r="E28" i="1933" s="1"/>
  <c r="K27" i="1933"/>
  <c r="J27" i="1933"/>
  <c r="F27" i="1933" a="1"/>
  <c r="F27" i="1933" s="1"/>
  <c r="E27" i="1933" a="1"/>
  <c r="E27" i="1933" s="1"/>
  <c r="K26" i="1933"/>
  <c r="J26" i="1933"/>
  <c r="F26" i="1933" a="1"/>
  <c r="F26" i="1933" s="1"/>
  <c r="E26" i="1933" a="1"/>
  <c r="E26" i="1933" s="1"/>
  <c r="K25" i="1933"/>
  <c r="J25" i="1933"/>
  <c r="F25" i="1933" a="1"/>
  <c r="F25" i="1933" s="1"/>
  <c r="E25" i="1933" a="1"/>
  <c r="E25" i="1933" s="1"/>
  <c r="K24" i="1933"/>
  <c r="J24" i="1933"/>
  <c r="F24" i="1933" a="1"/>
  <c r="F24" i="1933" s="1"/>
  <c r="E24" i="1933" a="1"/>
  <c r="E24" i="1933" s="1"/>
  <c r="K23" i="1933"/>
  <c r="J23" i="1933"/>
  <c r="F23" i="1933" a="1"/>
  <c r="F23" i="1933" s="1"/>
  <c r="E23" i="1933" a="1"/>
  <c r="E23" i="1933" s="1"/>
  <c r="K22" i="1933"/>
  <c r="J22" i="1933"/>
  <c r="F22" i="1933" a="1"/>
  <c r="F22" i="1933" s="1"/>
  <c r="E22" i="1933" a="1"/>
  <c r="E22" i="1933" s="1"/>
  <c r="K21" i="1933"/>
  <c r="J21" i="1933"/>
  <c r="F21" i="1933" a="1"/>
  <c r="F21" i="1933" s="1"/>
  <c r="E21" i="1933" a="1"/>
  <c r="E21" i="1933" s="1"/>
  <c r="K20" i="1933"/>
  <c r="J20" i="1933"/>
  <c r="F20" i="1933" a="1"/>
  <c r="F20" i="1933" s="1"/>
  <c r="E20" i="1933" a="1"/>
  <c r="E20" i="1933" s="1"/>
  <c r="K19" i="1933"/>
  <c r="J19" i="1933"/>
  <c r="K18" i="1933"/>
  <c r="J18" i="1933"/>
  <c r="F18" i="1933" a="1"/>
  <c r="F18" i="1933" s="1"/>
  <c r="E18" i="1933" a="1"/>
  <c r="E18" i="1933" s="1"/>
  <c r="K17" i="1933"/>
  <c r="J17" i="1933"/>
  <c r="F17" i="1933" a="1"/>
  <c r="F17" i="1933" s="1"/>
  <c r="E17" i="1933" a="1"/>
  <c r="E17" i="1933" s="1"/>
  <c r="K16" i="1933"/>
  <c r="J16" i="1933"/>
  <c r="F16" i="1933" a="1"/>
  <c r="F16" i="1933" s="1"/>
  <c r="E16" i="1933" a="1"/>
  <c r="E16" i="1933" s="1"/>
  <c r="K15" i="1933"/>
  <c r="J15" i="1933"/>
  <c r="F15" i="1933" a="1"/>
  <c r="F15" i="1933" s="1"/>
  <c r="E15" i="1933" a="1"/>
  <c r="E15" i="1933" s="1"/>
  <c r="D12" i="1933" a="1"/>
  <c r="D12" i="1933" s="1"/>
  <c r="D7" i="1933" a="1"/>
  <c r="D7" i="1933" s="1"/>
  <c r="D5" i="1933" a="1"/>
  <c r="D5" i="1933" s="1"/>
  <c r="D4" i="1933" a="1"/>
  <c r="D4" i="1933" s="1"/>
  <c r="H67" i="1932" a="1"/>
  <c r="H67" i="1932" s="1"/>
  <c r="H66" i="1932" a="1"/>
  <c r="H66" i="1932" s="1"/>
  <c r="H65" i="1932" a="1"/>
  <c r="H65" i="1932" s="1"/>
  <c r="H64" i="1932" a="1"/>
  <c r="H64" i="1932" s="1"/>
  <c r="D60" i="1932" a="1"/>
  <c r="D60" i="1932" s="1"/>
  <c r="D59" i="1932" a="1"/>
  <c r="D59" i="1932" s="1"/>
  <c r="D58" i="1932" a="1"/>
  <c r="D58" i="1932" s="1"/>
  <c r="H55" i="1932" a="1"/>
  <c r="H55" i="1932" s="1"/>
  <c r="G55" i="1932" a="1"/>
  <c r="G55" i="1932" s="1"/>
  <c r="H54" i="1932" a="1"/>
  <c r="H54" i="1932" s="1"/>
  <c r="G54" i="1932" a="1"/>
  <c r="G54" i="1932" s="1"/>
  <c r="K52" i="1932"/>
  <c r="F52" i="1932" a="1"/>
  <c r="F52" i="1932" s="1"/>
  <c r="H52" i="1932" s="1"/>
  <c r="K51" i="1932"/>
  <c r="F51" i="1932" a="1"/>
  <c r="F51" i="1932" s="1"/>
  <c r="H51" i="1932" s="1"/>
  <c r="K50" i="1932"/>
  <c r="F50" i="1932" a="1"/>
  <c r="F50" i="1932" s="1"/>
  <c r="H50" i="1932" s="1"/>
  <c r="K49" i="1932"/>
  <c r="F49" i="1932" a="1"/>
  <c r="F49" i="1932" s="1"/>
  <c r="H49" i="1932" s="1"/>
  <c r="K48" i="1932"/>
  <c r="F48" i="1932" a="1"/>
  <c r="F48" i="1932" s="1"/>
  <c r="H48" i="1932" s="1"/>
  <c r="K47" i="1932"/>
  <c r="F47" i="1932" a="1"/>
  <c r="F47" i="1932" s="1"/>
  <c r="H47" i="1932" s="1"/>
  <c r="K46" i="1932"/>
  <c r="F46" i="1932" a="1"/>
  <c r="F46" i="1932" s="1"/>
  <c r="H46" i="1932" s="1"/>
  <c r="K45" i="1932"/>
  <c r="F45" i="1932" a="1"/>
  <c r="F45" i="1932" s="1"/>
  <c r="H45" i="1932" s="1"/>
  <c r="K44" i="1932"/>
  <c r="F44" i="1932" a="1"/>
  <c r="F44" i="1932" s="1"/>
  <c r="H44" i="1932" s="1"/>
  <c r="K43" i="1932"/>
  <c r="F43" i="1932" a="1"/>
  <c r="F43" i="1932" s="1"/>
  <c r="H43" i="1932" s="1"/>
  <c r="K42" i="1932"/>
  <c r="F42" i="1932" a="1"/>
  <c r="F42" i="1932" s="1"/>
  <c r="H42" i="1932" s="1"/>
  <c r="K41" i="1932"/>
  <c r="F41" i="1932" a="1"/>
  <c r="F41" i="1932" s="1"/>
  <c r="H41" i="1932" s="1"/>
  <c r="K40" i="1932"/>
  <c r="F40" i="1932" a="1"/>
  <c r="F40" i="1932" s="1"/>
  <c r="H40" i="1932" s="1"/>
  <c r="K39" i="1932"/>
  <c r="F39" i="1932" a="1"/>
  <c r="F39" i="1932" s="1"/>
  <c r="H39" i="1932" s="1"/>
  <c r="F38" i="1932" a="1"/>
  <c r="F38" i="1932" s="1"/>
  <c r="H38" i="1932" s="1"/>
  <c r="K37" i="1932"/>
  <c r="F37" i="1932" a="1"/>
  <c r="F37" i="1932" s="1"/>
  <c r="H37" i="1932" s="1"/>
  <c r="K36" i="1932"/>
  <c r="F36" i="1932" a="1"/>
  <c r="F36" i="1932" s="1"/>
  <c r="H36" i="1932" s="1"/>
  <c r="K35" i="1932"/>
  <c r="F35" i="1932" a="1"/>
  <c r="F35" i="1932" s="1"/>
  <c r="H35" i="1932" s="1"/>
  <c r="K34" i="1932"/>
  <c r="F34" i="1932" a="1"/>
  <c r="F34" i="1932" s="1"/>
  <c r="H34" i="1932" s="1"/>
  <c r="F33" i="1932" a="1"/>
  <c r="F33" i="1932" s="1"/>
  <c r="H33" i="1932" s="1"/>
  <c r="K32" i="1932"/>
  <c r="F32" i="1932" a="1"/>
  <c r="F32" i="1932" s="1"/>
  <c r="H32" i="1932" s="1"/>
  <c r="K31" i="1932"/>
  <c r="F31" i="1932" a="1"/>
  <c r="F31" i="1932" s="1"/>
  <c r="H31" i="1932" s="1"/>
  <c r="K29" i="1932"/>
  <c r="J29" i="1932"/>
  <c r="K28" i="1932"/>
  <c r="J28" i="1932"/>
  <c r="F28" i="1932" a="1"/>
  <c r="F28" i="1932" s="1"/>
  <c r="E28" i="1932" a="1"/>
  <c r="E28" i="1932" s="1"/>
  <c r="K27" i="1932"/>
  <c r="J27" i="1932"/>
  <c r="F27" i="1932" a="1"/>
  <c r="F27" i="1932" s="1"/>
  <c r="E27" i="1932" a="1"/>
  <c r="E27" i="1932" s="1"/>
  <c r="K26" i="1932"/>
  <c r="J26" i="1932"/>
  <c r="F26" i="1932" a="1"/>
  <c r="F26" i="1932" s="1"/>
  <c r="E26" i="1932" a="1"/>
  <c r="E26" i="1932" s="1"/>
  <c r="K25" i="1932"/>
  <c r="J25" i="1932"/>
  <c r="F25" i="1932" a="1"/>
  <c r="F25" i="1932" s="1"/>
  <c r="E25" i="1932" a="1"/>
  <c r="E25" i="1932" s="1"/>
  <c r="K24" i="1932"/>
  <c r="J24" i="1932"/>
  <c r="F24" i="1932" a="1"/>
  <c r="F24" i="1932" s="1"/>
  <c r="E24" i="1932" a="1"/>
  <c r="E24" i="1932" s="1"/>
  <c r="K23" i="1932"/>
  <c r="J23" i="1932"/>
  <c r="F23" i="1932" a="1"/>
  <c r="F23" i="1932" s="1"/>
  <c r="E23" i="1932" a="1"/>
  <c r="E23" i="1932" s="1"/>
  <c r="K22" i="1932"/>
  <c r="J22" i="1932"/>
  <c r="F22" i="1932" a="1"/>
  <c r="F22" i="1932" s="1"/>
  <c r="E22" i="1932" a="1"/>
  <c r="E22" i="1932" s="1"/>
  <c r="K21" i="1932"/>
  <c r="J21" i="1932"/>
  <c r="F21" i="1932" a="1"/>
  <c r="F21" i="1932" s="1"/>
  <c r="E21" i="1932" a="1"/>
  <c r="E21" i="1932" s="1"/>
  <c r="K20" i="1932"/>
  <c r="J20" i="1932"/>
  <c r="F20" i="1932" a="1"/>
  <c r="F20" i="1932" s="1"/>
  <c r="E20" i="1932" a="1"/>
  <c r="E20" i="1932" s="1"/>
  <c r="K19" i="1932"/>
  <c r="J19" i="1932"/>
  <c r="K18" i="1932"/>
  <c r="J18" i="1932"/>
  <c r="F18" i="1932" a="1"/>
  <c r="F18" i="1932" s="1"/>
  <c r="E18" i="1932" a="1"/>
  <c r="E18" i="1932" s="1"/>
  <c r="K17" i="1932"/>
  <c r="J17" i="1932"/>
  <c r="F17" i="1932" a="1"/>
  <c r="F17" i="1932" s="1"/>
  <c r="E17" i="1932" a="1"/>
  <c r="E17" i="1932" s="1"/>
  <c r="K16" i="1932"/>
  <c r="J16" i="1932"/>
  <c r="F16" i="1932" a="1"/>
  <c r="F16" i="1932" s="1"/>
  <c r="E16" i="1932" a="1"/>
  <c r="E16" i="1932" s="1"/>
  <c r="K15" i="1932"/>
  <c r="J15" i="1932"/>
  <c r="F15" i="1932" a="1"/>
  <c r="F15" i="1932" s="1"/>
  <c r="E15" i="1932" a="1"/>
  <c r="E15" i="1932" s="1"/>
  <c r="D12" i="1932" a="1"/>
  <c r="D12" i="1932" s="1"/>
  <c r="D7" i="1932" a="1"/>
  <c r="D7" i="1932" s="1"/>
  <c r="D5" i="1932" a="1"/>
  <c r="D5" i="1932" s="1"/>
  <c r="D4" i="1932" a="1"/>
  <c r="D4" i="1932" s="1"/>
  <c r="H67" i="1931" a="1"/>
  <c r="H67" i="1931" s="1"/>
  <c r="H66" i="1931" a="1"/>
  <c r="H66" i="1931" s="1"/>
  <c r="H65" i="1931" a="1"/>
  <c r="H65" i="1931" s="1"/>
  <c r="H64" i="1931" a="1"/>
  <c r="H64" i="1931" s="1"/>
  <c r="D60" i="1931" a="1"/>
  <c r="D60" i="1931" s="1"/>
  <c r="D59" i="1931" a="1"/>
  <c r="D59" i="1931" s="1"/>
  <c r="D58" i="1931" a="1"/>
  <c r="D58" i="1931" s="1"/>
  <c r="H55" i="1931" a="1"/>
  <c r="H55" i="1931" s="1"/>
  <c r="G55" i="1931" a="1"/>
  <c r="G55" i="1931" s="1"/>
  <c r="H54" i="1931" a="1"/>
  <c r="H54" i="1931" s="1"/>
  <c r="G54" i="1931" a="1"/>
  <c r="G54" i="1931" s="1"/>
  <c r="K52" i="1931"/>
  <c r="F52" i="1931" a="1"/>
  <c r="F52" i="1931" s="1"/>
  <c r="H52" i="1931" s="1"/>
  <c r="K51" i="1931"/>
  <c r="F51" i="1931" a="1"/>
  <c r="F51" i="1931" s="1"/>
  <c r="H51" i="1931" s="1"/>
  <c r="K50" i="1931"/>
  <c r="F50" i="1931" a="1"/>
  <c r="F50" i="1931" s="1"/>
  <c r="H50" i="1931" s="1"/>
  <c r="K49" i="1931"/>
  <c r="F49" i="1931" a="1"/>
  <c r="F49" i="1931" s="1"/>
  <c r="H49" i="1931" s="1"/>
  <c r="K48" i="1931"/>
  <c r="F48" i="1931" a="1"/>
  <c r="F48" i="1931" s="1"/>
  <c r="H48" i="1931" s="1"/>
  <c r="K47" i="1931"/>
  <c r="F47" i="1931" a="1"/>
  <c r="F47" i="1931" s="1"/>
  <c r="H47" i="1931" s="1"/>
  <c r="K46" i="1931"/>
  <c r="F46" i="1931" a="1"/>
  <c r="F46" i="1931" s="1"/>
  <c r="H46" i="1931" s="1"/>
  <c r="K45" i="1931"/>
  <c r="F45" i="1931" a="1"/>
  <c r="F45" i="1931" s="1"/>
  <c r="H45" i="1931" s="1"/>
  <c r="K44" i="1931"/>
  <c r="F44" i="1931" a="1"/>
  <c r="F44" i="1931" s="1"/>
  <c r="H44" i="1931" s="1"/>
  <c r="K43" i="1931"/>
  <c r="F43" i="1931" a="1"/>
  <c r="F43" i="1931" s="1"/>
  <c r="H43" i="1931" s="1"/>
  <c r="K42" i="1931"/>
  <c r="F42" i="1931" a="1"/>
  <c r="F42" i="1931" s="1"/>
  <c r="H42" i="1931" s="1"/>
  <c r="K41" i="1931"/>
  <c r="F41" i="1931" a="1"/>
  <c r="F41" i="1931" s="1"/>
  <c r="H41" i="1931" s="1"/>
  <c r="K40" i="1931"/>
  <c r="F40" i="1931" a="1"/>
  <c r="F40" i="1931" s="1"/>
  <c r="H40" i="1931" s="1"/>
  <c r="K39" i="1931"/>
  <c r="F39" i="1931" a="1"/>
  <c r="F39" i="1931" s="1"/>
  <c r="H39" i="1931" s="1"/>
  <c r="F38" i="1931" a="1"/>
  <c r="F38" i="1931" s="1"/>
  <c r="H38" i="1931" s="1"/>
  <c r="K37" i="1931"/>
  <c r="F37" i="1931" a="1"/>
  <c r="F37" i="1931" s="1"/>
  <c r="H37" i="1931" s="1"/>
  <c r="K36" i="1931"/>
  <c r="F36" i="1931" a="1"/>
  <c r="F36" i="1931" s="1"/>
  <c r="H36" i="1931" s="1"/>
  <c r="K35" i="1931"/>
  <c r="F35" i="1931" a="1"/>
  <c r="F35" i="1931" s="1"/>
  <c r="H35" i="1931" s="1"/>
  <c r="K34" i="1931"/>
  <c r="F34" i="1931" a="1"/>
  <c r="F34" i="1931" s="1"/>
  <c r="H34" i="1931" s="1"/>
  <c r="F33" i="1931" a="1"/>
  <c r="F33" i="1931" s="1"/>
  <c r="H33" i="1931" s="1"/>
  <c r="K32" i="1931"/>
  <c r="F32" i="1931" a="1"/>
  <c r="F32" i="1931" s="1"/>
  <c r="H32" i="1931" s="1"/>
  <c r="K31" i="1931"/>
  <c r="F31" i="1931" a="1"/>
  <c r="F31" i="1931" s="1"/>
  <c r="H31" i="1931" s="1"/>
  <c r="K29" i="1931"/>
  <c r="J29" i="1931"/>
  <c r="K28" i="1931"/>
  <c r="J28" i="1931"/>
  <c r="F28" i="1931" a="1"/>
  <c r="F28" i="1931" s="1"/>
  <c r="E28" i="1931" a="1"/>
  <c r="E28" i="1931" s="1"/>
  <c r="K27" i="1931"/>
  <c r="J27" i="1931"/>
  <c r="F27" i="1931" a="1"/>
  <c r="F27" i="1931" s="1"/>
  <c r="E27" i="1931" a="1"/>
  <c r="E27" i="1931" s="1"/>
  <c r="K26" i="1931"/>
  <c r="J26" i="1931"/>
  <c r="F26" i="1931" a="1"/>
  <c r="F26" i="1931" s="1"/>
  <c r="E26" i="1931" a="1"/>
  <c r="E26" i="1931" s="1"/>
  <c r="K25" i="1931"/>
  <c r="J25" i="1931"/>
  <c r="F25" i="1931" a="1"/>
  <c r="F25" i="1931" s="1"/>
  <c r="E25" i="1931" a="1"/>
  <c r="E25" i="1931" s="1"/>
  <c r="K24" i="1931"/>
  <c r="J24" i="1931"/>
  <c r="F24" i="1931" a="1"/>
  <c r="F24" i="1931" s="1"/>
  <c r="E24" i="1931" a="1"/>
  <c r="E24" i="1931" s="1"/>
  <c r="K23" i="1931"/>
  <c r="J23" i="1931"/>
  <c r="F23" i="1931" a="1"/>
  <c r="F23" i="1931" s="1"/>
  <c r="E23" i="1931" a="1"/>
  <c r="E23" i="1931" s="1"/>
  <c r="K22" i="1931"/>
  <c r="J22" i="1931"/>
  <c r="F22" i="1931" a="1"/>
  <c r="F22" i="1931" s="1"/>
  <c r="E22" i="1931" a="1"/>
  <c r="E22" i="1931" s="1"/>
  <c r="K21" i="1931"/>
  <c r="J21" i="1931"/>
  <c r="F21" i="1931" a="1"/>
  <c r="F21" i="1931" s="1"/>
  <c r="E21" i="1931" a="1"/>
  <c r="E21" i="1931" s="1"/>
  <c r="K20" i="1931"/>
  <c r="J20" i="1931"/>
  <c r="F20" i="1931" a="1"/>
  <c r="F20" i="1931" s="1"/>
  <c r="E20" i="1931" a="1"/>
  <c r="E20" i="1931" s="1"/>
  <c r="K19" i="1931"/>
  <c r="J19" i="1931"/>
  <c r="K18" i="1931"/>
  <c r="J18" i="1931"/>
  <c r="F18" i="1931" a="1"/>
  <c r="F18" i="1931" s="1"/>
  <c r="E18" i="1931" a="1"/>
  <c r="E18" i="1931" s="1"/>
  <c r="K17" i="1931"/>
  <c r="J17" i="1931"/>
  <c r="F17" i="1931" a="1"/>
  <c r="F17" i="1931" s="1"/>
  <c r="E17" i="1931" a="1"/>
  <c r="E17" i="1931" s="1"/>
  <c r="K16" i="1931"/>
  <c r="J16" i="1931"/>
  <c r="F16" i="1931" a="1"/>
  <c r="F16" i="1931" s="1"/>
  <c r="E16" i="1931" a="1"/>
  <c r="E16" i="1931" s="1"/>
  <c r="K15" i="1931"/>
  <c r="J15" i="1931"/>
  <c r="F15" i="1931" a="1"/>
  <c r="F15" i="1931" s="1"/>
  <c r="E15" i="1931" a="1"/>
  <c r="E15" i="1931" s="1"/>
  <c r="D12" i="1931" a="1"/>
  <c r="D12" i="1931" s="1"/>
  <c r="D7" i="1931" a="1"/>
  <c r="D7" i="1931" s="1"/>
  <c r="D5" i="1931" a="1"/>
  <c r="D5" i="1931" s="1"/>
  <c r="D4" i="1931" a="1"/>
  <c r="D4" i="1931" s="1"/>
  <c r="H67" i="1930" a="1"/>
  <c r="H67" i="1930" s="1"/>
  <c r="H66" i="1930" a="1"/>
  <c r="H66" i="1930" s="1"/>
  <c r="H65" i="1930" a="1"/>
  <c r="H65" i="1930" s="1"/>
  <c r="H64" i="1930" a="1"/>
  <c r="H64" i="1930" s="1"/>
  <c r="D60" i="1930" a="1"/>
  <c r="D60" i="1930" s="1"/>
  <c r="D59" i="1930" a="1"/>
  <c r="D59" i="1930" s="1"/>
  <c r="D58" i="1930" a="1"/>
  <c r="D58" i="1930" s="1"/>
  <c r="H55" i="1930" a="1"/>
  <c r="H55" i="1930" s="1"/>
  <c r="G55" i="1930" a="1"/>
  <c r="G55" i="1930" s="1"/>
  <c r="H54" i="1930" a="1"/>
  <c r="H54" i="1930" s="1"/>
  <c r="G54" i="1930" a="1"/>
  <c r="G54" i="1930" s="1"/>
  <c r="K52" i="1930"/>
  <c r="F52" i="1930" a="1"/>
  <c r="F52" i="1930" s="1"/>
  <c r="H52" i="1930" s="1"/>
  <c r="K51" i="1930"/>
  <c r="F51" i="1930" a="1"/>
  <c r="F51" i="1930" s="1"/>
  <c r="H51" i="1930" s="1"/>
  <c r="K50" i="1930"/>
  <c r="F50" i="1930" a="1"/>
  <c r="F50" i="1930" s="1"/>
  <c r="H50" i="1930" s="1"/>
  <c r="K49" i="1930"/>
  <c r="F49" i="1930" a="1"/>
  <c r="F49" i="1930" s="1"/>
  <c r="H49" i="1930" s="1"/>
  <c r="K48" i="1930"/>
  <c r="F48" i="1930" a="1"/>
  <c r="F48" i="1930" s="1"/>
  <c r="H48" i="1930" s="1"/>
  <c r="K47" i="1930"/>
  <c r="F47" i="1930" a="1"/>
  <c r="F47" i="1930" s="1"/>
  <c r="H47" i="1930" s="1"/>
  <c r="K46" i="1930"/>
  <c r="F46" i="1930" a="1"/>
  <c r="F46" i="1930" s="1"/>
  <c r="H46" i="1930" s="1"/>
  <c r="K45" i="1930"/>
  <c r="F45" i="1930" a="1"/>
  <c r="F45" i="1930" s="1"/>
  <c r="H45" i="1930" s="1"/>
  <c r="K44" i="1930"/>
  <c r="F44" i="1930" a="1"/>
  <c r="F44" i="1930" s="1"/>
  <c r="H44" i="1930" s="1"/>
  <c r="K43" i="1930"/>
  <c r="F43" i="1930" a="1"/>
  <c r="F43" i="1930" s="1"/>
  <c r="H43" i="1930" s="1"/>
  <c r="K42" i="1930"/>
  <c r="F42" i="1930" a="1"/>
  <c r="F42" i="1930" s="1"/>
  <c r="H42" i="1930" s="1"/>
  <c r="K41" i="1930"/>
  <c r="F41" i="1930" a="1"/>
  <c r="F41" i="1930" s="1"/>
  <c r="H41" i="1930" s="1"/>
  <c r="K40" i="1930"/>
  <c r="F40" i="1930" a="1"/>
  <c r="F40" i="1930" s="1"/>
  <c r="H40" i="1930" s="1"/>
  <c r="K39" i="1930"/>
  <c r="F39" i="1930" a="1"/>
  <c r="F39" i="1930" s="1"/>
  <c r="H39" i="1930" s="1"/>
  <c r="F38" i="1930" a="1"/>
  <c r="F38" i="1930" s="1"/>
  <c r="H38" i="1930" s="1"/>
  <c r="K37" i="1930"/>
  <c r="F37" i="1930" a="1"/>
  <c r="F37" i="1930" s="1"/>
  <c r="H37" i="1930" s="1"/>
  <c r="K36" i="1930"/>
  <c r="F36" i="1930" a="1"/>
  <c r="F36" i="1930" s="1"/>
  <c r="H36" i="1930" s="1"/>
  <c r="K35" i="1930"/>
  <c r="F35" i="1930" a="1"/>
  <c r="F35" i="1930" s="1"/>
  <c r="H35" i="1930" s="1"/>
  <c r="K34" i="1930"/>
  <c r="F34" i="1930" a="1"/>
  <c r="F34" i="1930" s="1"/>
  <c r="H34" i="1930" s="1"/>
  <c r="F33" i="1930" a="1"/>
  <c r="F33" i="1930" s="1"/>
  <c r="H33" i="1930" s="1"/>
  <c r="K32" i="1930"/>
  <c r="F32" i="1930" a="1"/>
  <c r="F32" i="1930" s="1"/>
  <c r="H32" i="1930" s="1"/>
  <c r="K31" i="1930"/>
  <c r="F31" i="1930" a="1"/>
  <c r="F31" i="1930" s="1"/>
  <c r="H31" i="1930" s="1"/>
  <c r="K29" i="1930"/>
  <c r="J29" i="1930"/>
  <c r="K28" i="1930"/>
  <c r="J28" i="1930"/>
  <c r="F28" i="1930" a="1"/>
  <c r="F28" i="1930" s="1"/>
  <c r="E28" i="1930" a="1"/>
  <c r="E28" i="1930" s="1"/>
  <c r="K27" i="1930"/>
  <c r="J27" i="1930"/>
  <c r="F27" i="1930" a="1"/>
  <c r="F27" i="1930" s="1"/>
  <c r="E27" i="1930" a="1"/>
  <c r="E27" i="1930" s="1"/>
  <c r="K26" i="1930"/>
  <c r="J26" i="1930"/>
  <c r="F26" i="1930" a="1"/>
  <c r="F26" i="1930" s="1"/>
  <c r="E26" i="1930" a="1"/>
  <c r="E26" i="1930" s="1"/>
  <c r="K25" i="1930"/>
  <c r="J25" i="1930"/>
  <c r="F25" i="1930" a="1"/>
  <c r="F25" i="1930" s="1"/>
  <c r="E25" i="1930" a="1"/>
  <c r="E25" i="1930" s="1"/>
  <c r="K24" i="1930"/>
  <c r="J24" i="1930"/>
  <c r="F24" i="1930" a="1"/>
  <c r="F24" i="1930" s="1"/>
  <c r="E24" i="1930" a="1"/>
  <c r="E24" i="1930" s="1"/>
  <c r="K23" i="1930"/>
  <c r="J23" i="1930"/>
  <c r="F23" i="1930" a="1"/>
  <c r="F23" i="1930" s="1"/>
  <c r="E23" i="1930" a="1"/>
  <c r="E23" i="1930" s="1"/>
  <c r="K22" i="1930"/>
  <c r="J22" i="1930"/>
  <c r="F22" i="1930" a="1"/>
  <c r="F22" i="1930" s="1"/>
  <c r="E22" i="1930" a="1"/>
  <c r="E22" i="1930" s="1"/>
  <c r="K21" i="1930"/>
  <c r="J21" i="1930"/>
  <c r="F21" i="1930" a="1"/>
  <c r="F21" i="1930" s="1"/>
  <c r="E21" i="1930" a="1"/>
  <c r="E21" i="1930" s="1"/>
  <c r="K20" i="1930"/>
  <c r="J20" i="1930"/>
  <c r="F20" i="1930" a="1"/>
  <c r="F20" i="1930" s="1"/>
  <c r="E20" i="1930" a="1"/>
  <c r="E20" i="1930" s="1"/>
  <c r="K19" i="1930"/>
  <c r="J19" i="1930"/>
  <c r="K18" i="1930"/>
  <c r="J18" i="1930"/>
  <c r="F18" i="1930" a="1"/>
  <c r="F18" i="1930" s="1"/>
  <c r="E18" i="1930" a="1"/>
  <c r="E18" i="1930" s="1"/>
  <c r="K17" i="1930"/>
  <c r="J17" i="1930"/>
  <c r="F17" i="1930" a="1"/>
  <c r="F17" i="1930" s="1"/>
  <c r="E17" i="1930" a="1"/>
  <c r="E17" i="1930" s="1"/>
  <c r="K16" i="1930"/>
  <c r="J16" i="1930"/>
  <c r="F16" i="1930" a="1"/>
  <c r="F16" i="1930" s="1"/>
  <c r="E16" i="1930" a="1"/>
  <c r="E16" i="1930" s="1"/>
  <c r="K15" i="1930"/>
  <c r="J15" i="1930"/>
  <c r="F15" i="1930" a="1"/>
  <c r="F15" i="1930" s="1"/>
  <c r="E15" i="1930" a="1"/>
  <c r="E15" i="1930" s="1"/>
  <c r="D12" i="1930" a="1"/>
  <c r="D12" i="1930" s="1"/>
  <c r="D7" i="1930" a="1"/>
  <c r="D7" i="1930" s="1"/>
  <c r="D5" i="1930" a="1"/>
  <c r="D5" i="1930" s="1"/>
  <c r="D4" i="1930" a="1"/>
  <c r="D4" i="1930" s="1"/>
  <c r="H67" i="1929" a="1"/>
  <c r="H67" i="1929" s="1"/>
  <c r="H66" i="1929" a="1"/>
  <c r="H66" i="1929" s="1"/>
  <c r="H65" i="1929" a="1"/>
  <c r="H65" i="1929" s="1"/>
  <c r="H64" i="1929" a="1"/>
  <c r="H64" i="1929" s="1"/>
  <c r="D60" i="1929" a="1"/>
  <c r="D60" i="1929" s="1"/>
  <c r="D59" i="1929" a="1"/>
  <c r="D59" i="1929" s="1"/>
  <c r="D58" i="1929" a="1"/>
  <c r="D58" i="1929" s="1"/>
  <c r="H55" i="1929" a="1"/>
  <c r="H55" i="1929" s="1"/>
  <c r="G55" i="1929" a="1"/>
  <c r="G55" i="1929" s="1"/>
  <c r="H54" i="1929" a="1"/>
  <c r="H54" i="1929" s="1"/>
  <c r="G54" i="1929" a="1"/>
  <c r="G54" i="1929" s="1"/>
  <c r="K52" i="1929"/>
  <c r="F52" i="1929" a="1"/>
  <c r="F52" i="1929" s="1"/>
  <c r="H52" i="1929" s="1"/>
  <c r="K51" i="1929"/>
  <c r="F51" i="1929" a="1"/>
  <c r="F51" i="1929" s="1"/>
  <c r="H51" i="1929" s="1"/>
  <c r="K50" i="1929"/>
  <c r="F50" i="1929" a="1"/>
  <c r="F50" i="1929" s="1"/>
  <c r="H50" i="1929" s="1"/>
  <c r="K49" i="1929"/>
  <c r="F49" i="1929" a="1"/>
  <c r="F49" i="1929" s="1"/>
  <c r="H49" i="1929" s="1"/>
  <c r="K48" i="1929"/>
  <c r="F48" i="1929" a="1"/>
  <c r="F48" i="1929" s="1"/>
  <c r="H48" i="1929" s="1"/>
  <c r="K47" i="1929"/>
  <c r="F47" i="1929" a="1"/>
  <c r="F47" i="1929" s="1"/>
  <c r="H47" i="1929" s="1"/>
  <c r="K46" i="1929"/>
  <c r="F46" i="1929" a="1"/>
  <c r="F46" i="1929" s="1"/>
  <c r="H46" i="1929" s="1"/>
  <c r="K45" i="1929"/>
  <c r="F45" i="1929" a="1"/>
  <c r="F45" i="1929" s="1"/>
  <c r="H45" i="1929" s="1"/>
  <c r="K44" i="1929"/>
  <c r="F44" i="1929" a="1"/>
  <c r="F44" i="1929" s="1"/>
  <c r="H44" i="1929" s="1"/>
  <c r="K43" i="1929"/>
  <c r="F43" i="1929" a="1"/>
  <c r="F43" i="1929" s="1"/>
  <c r="H43" i="1929" s="1"/>
  <c r="K42" i="1929"/>
  <c r="F42" i="1929" a="1"/>
  <c r="F42" i="1929" s="1"/>
  <c r="H42" i="1929" s="1"/>
  <c r="K41" i="1929"/>
  <c r="F41" i="1929" a="1"/>
  <c r="F41" i="1929" s="1"/>
  <c r="H41" i="1929" s="1"/>
  <c r="K40" i="1929"/>
  <c r="F40" i="1929" a="1"/>
  <c r="F40" i="1929" s="1"/>
  <c r="H40" i="1929" s="1"/>
  <c r="K39" i="1929"/>
  <c r="F39" i="1929" a="1"/>
  <c r="F39" i="1929" s="1"/>
  <c r="H39" i="1929" s="1"/>
  <c r="F38" i="1929" a="1"/>
  <c r="F38" i="1929" s="1"/>
  <c r="H38" i="1929" s="1"/>
  <c r="K37" i="1929"/>
  <c r="F37" i="1929" a="1"/>
  <c r="F37" i="1929" s="1"/>
  <c r="H37" i="1929" s="1"/>
  <c r="K36" i="1929"/>
  <c r="F36" i="1929" a="1"/>
  <c r="F36" i="1929" s="1"/>
  <c r="H36" i="1929" s="1"/>
  <c r="K35" i="1929"/>
  <c r="F35" i="1929" a="1"/>
  <c r="F35" i="1929" s="1"/>
  <c r="H35" i="1929" s="1"/>
  <c r="K34" i="1929"/>
  <c r="F34" i="1929" a="1"/>
  <c r="F34" i="1929" s="1"/>
  <c r="H34" i="1929" s="1"/>
  <c r="F33" i="1929" a="1"/>
  <c r="F33" i="1929" s="1"/>
  <c r="H33" i="1929" s="1"/>
  <c r="K32" i="1929"/>
  <c r="F32" i="1929" a="1"/>
  <c r="F32" i="1929" s="1"/>
  <c r="H32" i="1929" s="1"/>
  <c r="K31" i="1929"/>
  <c r="F31" i="1929" a="1"/>
  <c r="F31" i="1929" s="1"/>
  <c r="H31" i="1929" s="1"/>
  <c r="K29" i="1929"/>
  <c r="J29" i="1929"/>
  <c r="K28" i="1929"/>
  <c r="J28" i="1929"/>
  <c r="F28" i="1929" a="1"/>
  <c r="F28" i="1929" s="1"/>
  <c r="E28" i="1929" a="1"/>
  <c r="E28" i="1929" s="1"/>
  <c r="K27" i="1929"/>
  <c r="J27" i="1929"/>
  <c r="F27" i="1929" a="1"/>
  <c r="F27" i="1929" s="1"/>
  <c r="E27" i="1929" a="1"/>
  <c r="E27" i="1929" s="1"/>
  <c r="K26" i="1929"/>
  <c r="J26" i="1929"/>
  <c r="F26" i="1929" a="1"/>
  <c r="F26" i="1929" s="1"/>
  <c r="E26" i="1929" a="1"/>
  <c r="E26" i="1929" s="1"/>
  <c r="K25" i="1929"/>
  <c r="J25" i="1929"/>
  <c r="F25" i="1929" a="1"/>
  <c r="F25" i="1929" s="1"/>
  <c r="E25" i="1929" a="1"/>
  <c r="E25" i="1929" s="1"/>
  <c r="K24" i="1929"/>
  <c r="J24" i="1929"/>
  <c r="F24" i="1929" a="1"/>
  <c r="F24" i="1929" s="1"/>
  <c r="E24" i="1929" a="1"/>
  <c r="E24" i="1929" s="1"/>
  <c r="K23" i="1929"/>
  <c r="J23" i="1929"/>
  <c r="F23" i="1929" a="1"/>
  <c r="F23" i="1929" s="1"/>
  <c r="E23" i="1929" a="1"/>
  <c r="E23" i="1929" s="1"/>
  <c r="K22" i="1929"/>
  <c r="J22" i="1929"/>
  <c r="F22" i="1929" a="1"/>
  <c r="F22" i="1929" s="1"/>
  <c r="E22" i="1929" a="1"/>
  <c r="E22" i="1929" s="1"/>
  <c r="K21" i="1929"/>
  <c r="J21" i="1929"/>
  <c r="F21" i="1929" a="1"/>
  <c r="F21" i="1929" s="1"/>
  <c r="E21" i="1929" a="1"/>
  <c r="E21" i="1929" s="1"/>
  <c r="K20" i="1929"/>
  <c r="J20" i="1929"/>
  <c r="F20" i="1929" a="1"/>
  <c r="F20" i="1929" s="1"/>
  <c r="E20" i="1929" a="1"/>
  <c r="E20" i="1929" s="1"/>
  <c r="K19" i="1929"/>
  <c r="J19" i="1929"/>
  <c r="K18" i="1929"/>
  <c r="J18" i="1929"/>
  <c r="F18" i="1929" a="1"/>
  <c r="F18" i="1929" s="1"/>
  <c r="E18" i="1929" a="1"/>
  <c r="E18" i="1929" s="1"/>
  <c r="K17" i="1929"/>
  <c r="J17" i="1929"/>
  <c r="F17" i="1929" a="1"/>
  <c r="F17" i="1929" s="1"/>
  <c r="E17" i="1929" a="1"/>
  <c r="E17" i="1929" s="1"/>
  <c r="K16" i="1929"/>
  <c r="J16" i="1929"/>
  <c r="F16" i="1929" a="1"/>
  <c r="F16" i="1929" s="1"/>
  <c r="E16" i="1929" a="1"/>
  <c r="E16" i="1929" s="1"/>
  <c r="K15" i="1929"/>
  <c r="J15" i="1929"/>
  <c r="F15" i="1929" a="1"/>
  <c r="F15" i="1929" s="1"/>
  <c r="E15" i="1929" a="1"/>
  <c r="E15" i="1929" s="1"/>
  <c r="D12" i="1929" a="1"/>
  <c r="D12" i="1929" s="1"/>
  <c r="D7" i="1929" a="1"/>
  <c r="D7" i="1929" s="1"/>
  <c r="D5" i="1929" a="1"/>
  <c r="D5" i="1929" s="1"/>
  <c r="D4" i="1929" a="1"/>
  <c r="D4" i="1929" s="1"/>
  <c r="H67" i="1928" a="1"/>
  <c r="H67" i="1928" s="1"/>
  <c r="H66" i="1928" a="1"/>
  <c r="H66" i="1928" s="1"/>
  <c r="H65" i="1928" a="1"/>
  <c r="H65" i="1928" s="1"/>
  <c r="H64" i="1928" a="1"/>
  <c r="H64" i="1928" s="1"/>
  <c r="D60" i="1928" a="1"/>
  <c r="D60" i="1928" s="1"/>
  <c r="D59" i="1928" a="1"/>
  <c r="D59" i="1928" s="1"/>
  <c r="D58" i="1928" a="1"/>
  <c r="D58" i="1928" s="1"/>
  <c r="H55" i="1928" a="1"/>
  <c r="H55" i="1928" s="1"/>
  <c r="G55" i="1928" a="1"/>
  <c r="G55" i="1928" s="1"/>
  <c r="H54" i="1928" a="1"/>
  <c r="H54" i="1928" s="1"/>
  <c r="G54" i="1928" a="1"/>
  <c r="G54" i="1928" s="1"/>
  <c r="K52" i="1928"/>
  <c r="F52" i="1928" a="1"/>
  <c r="F52" i="1928" s="1"/>
  <c r="H52" i="1928" s="1"/>
  <c r="K51" i="1928"/>
  <c r="F51" i="1928" a="1"/>
  <c r="F51" i="1928" s="1"/>
  <c r="H51" i="1928" s="1"/>
  <c r="K50" i="1928"/>
  <c r="F50" i="1928" a="1"/>
  <c r="F50" i="1928" s="1"/>
  <c r="H50" i="1928" s="1"/>
  <c r="K49" i="1928"/>
  <c r="F49" i="1928" a="1"/>
  <c r="F49" i="1928" s="1"/>
  <c r="H49" i="1928" s="1"/>
  <c r="K48" i="1928"/>
  <c r="F48" i="1928" a="1"/>
  <c r="F48" i="1928" s="1"/>
  <c r="H48" i="1928" s="1"/>
  <c r="K47" i="1928"/>
  <c r="F47" i="1928" a="1"/>
  <c r="F47" i="1928" s="1"/>
  <c r="H47" i="1928" s="1"/>
  <c r="K46" i="1928"/>
  <c r="F46" i="1928" a="1"/>
  <c r="F46" i="1928" s="1"/>
  <c r="H46" i="1928" s="1"/>
  <c r="K45" i="1928"/>
  <c r="F45" i="1928" a="1"/>
  <c r="F45" i="1928" s="1"/>
  <c r="H45" i="1928" s="1"/>
  <c r="K44" i="1928"/>
  <c r="F44" i="1928" a="1"/>
  <c r="F44" i="1928" s="1"/>
  <c r="H44" i="1928" s="1"/>
  <c r="K43" i="1928"/>
  <c r="F43" i="1928" a="1"/>
  <c r="F43" i="1928" s="1"/>
  <c r="H43" i="1928" s="1"/>
  <c r="K42" i="1928"/>
  <c r="F42" i="1928" a="1"/>
  <c r="F42" i="1928" s="1"/>
  <c r="H42" i="1928" s="1"/>
  <c r="K41" i="1928"/>
  <c r="F41" i="1928" a="1"/>
  <c r="F41" i="1928" s="1"/>
  <c r="H41" i="1928" s="1"/>
  <c r="K40" i="1928"/>
  <c r="F40" i="1928" a="1"/>
  <c r="F40" i="1928" s="1"/>
  <c r="H40" i="1928" s="1"/>
  <c r="K39" i="1928"/>
  <c r="F39" i="1928" a="1"/>
  <c r="F39" i="1928" s="1"/>
  <c r="H39" i="1928" s="1"/>
  <c r="F38" i="1928" a="1"/>
  <c r="F38" i="1928" s="1"/>
  <c r="H38" i="1928" s="1"/>
  <c r="K37" i="1928"/>
  <c r="F37" i="1928" a="1"/>
  <c r="F37" i="1928" s="1"/>
  <c r="H37" i="1928" s="1"/>
  <c r="K36" i="1928"/>
  <c r="F36" i="1928" a="1"/>
  <c r="F36" i="1928" s="1"/>
  <c r="H36" i="1928" s="1"/>
  <c r="K35" i="1928"/>
  <c r="F35" i="1928" a="1"/>
  <c r="F35" i="1928" s="1"/>
  <c r="H35" i="1928" s="1"/>
  <c r="K34" i="1928"/>
  <c r="F34" i="1928" a="1"/>
  <c r="F34" i="1928" s="1"/>
  <c r="H34" i="1928" s="1"/>
  <c r="F33" i="1928" a="1"/>
  <c r="F33" i="1928" s="1"/>
  <c r="H33" i="1928" s="1"/>
  <c r="K32" i="1928"/>
  <c r="F32" i="1928" a="1"/>
  <c r="F32" i="1928" s="1"/>
  <c r="H32" i="1928" s="1"/>
  <c r="K31" i="1928"/>
  <c r="F31" i="1928" a="1"/>
  <c r="F31" i="1928" s="1"/>
  <c r="H31" i="1928" s="1"/>
  <c r="K29" i="1928"/>
  <c r="J29" i="1928"/>
  <c r="K28" i="1928"/>
  <c r="J28" i="1928"/>
  <c r="F28" i="1928" a="1"/>
  <c r="F28" i="1928" s="1"/>
  <c r="E28" i="1928" a="1"/>
  <c r="E28" i="1928" s="1"/>
  <c r="K27" i="1928"/>
  <c r="J27" i="1928"/>
  <c r="F27" i="1928" a="1"/>
  <c r="F27" i="1928" s="1"/>
  <c r="E27" i="1928" a="1"/>
  <c r="E27" i="1928" s="1"/>
  <c r="K26" i="1928"/>
  <c r="J26" i="1928"/>
  <c r="F26" i="1928" a="1"/>
  <c r="F26" i="1928" s="1"/>
  <c r="E26" i="1928" a="1"/>
  <c r="E26" i="1928" s="1"/>
  <c r="K25" i="1928"/>
  <c r="J25" i="1928"/>
  <c r="F25" i="1928" a="1"/>
  <c r="F25" i="1928" s="1"/>
  <c r="E25" i="1928" a="1"/>
  <c r="E25" i="1928" s="1"/>
  <c r="K24" i="1928"/>
  <c r="J24" i="1928"/>
  <c r="F24" i="1928" a="1"/>
  <c r="F24" i="1928" s="1"/>
  <c r="E24" i="1928" a="1"/>
  <c r="E24" i="1928" s="1"/>
  <c r="K23" i="1928"/>
  <c r="J23" i="1928"/>
  <c r="F23" i="1928" a="1"/>
  <c r="F23" i="1928" s="1"/>
  <c r="E23" i="1928" a="1"/>
  <c r="E23" i="1928" s="1"/>
  <c r="K22" i="1928"/>
  <c r="J22" i="1928"/>
  <c r="F22" i="1928" a="1"/>
  <c r="F22" i="1928" s="1"/>
  <c r="E22" i="1928" a="1"/>
  <c r="E22" i="1928" s="1"/>
  <c r="K21" i="1928"/>
  <c r="J21" i="1928"/>
  <c r="F21" i="1928" a="1"/>
  <c r="F21" i="1928" s="1"/>
  <c r="E21" i="1928" a="1"/>
  <c r="E21" i="1928" s="1"/>
  <c r="K20" i="1928"/>
  <c r="J20" i="1928"/>
  <c r="F20" i="1928" a="1"/>
  <c r="F20" i="1928" s="1"/>
  <c r="E20" i="1928" a="1"/>
  <c r="E20" i="1928" s="1"/>
  <c r="K19" i="1928"/>
  <c r="J19" i="1928"/>
  <c r="K18" i="1928"/>
  <c r="J18" i="1928"/>
  <c r="F18" i="1928" a="1"/>
  <c r="F18" i="1928" s="1"/>
  <c r="E18" i="1928" a="1"/>
  <c r="E18" i="1928" s="1"/>
  <c r="K17" i="1928"/>
  <c r="J17" i="1928"/>
  <c r="F17" i="1928" a="1"/>
  <c r="F17" i="1928" s="1"/>
  <c r="E17" i="1928" a="1"/>
  <c r="E17" i="1928" s="1"/>
  <c r="K16" i="1928"/>
  <c r="J16" i="1928"/>
  <c r="F16" i="1928" a="1"/>
  <c r="F16" i="1928" s="1"/>
  <c r="E16" i="1928" a="1"/>
  <c r="E16" i="1928" s="1"/>
  <c r="K15" i="1928"/>
  <c r="J15" i="1928"/>
  <c r="F15" i="1928" a="1"/>
  <c r="F15" i="1928" s="1"/>
  <c r="E15" i="1928" a="1"/>
  <c r="E15" i="1928" s="1"/>
  <c r="D12" i="1928" a="1"/>
  <c r="D12" i="1928" s="1"/>
  <c r="D7" i="1928" a="1"/>
  <c r="D7" i="1928" s="1"/>
  <c r="D5" i="1928" a="1"/>
  <c r="D5" i="1928" s="1"/>
  <c r="D4" i="1928" a="1"/>
  <c r="D4" i="1928" s="1"/>
  <c r="H67" i="1927" a="1"/>
  <c r="H67" i="1927" s="1"/>
  <c r="H66" i="1927" a="1"/>
  <c r="H66" i="1927" s="1"/>
  <c r="H65" i="1927" a="1"/>
  <c r="H65" i="1927" s="1"/>
  <c r="H64" i="1927" a="1"/>
  <c r="H64" i="1927" s="1"/>
  <c r="D60" i="1927" a="1"/>
  <c r="D60" i="1927" s="1"/>
  <c r="D59" i="1927" a="1"/>
  <c r="D59" i="1927" s="1"/>
  <c r="D58" i="1927" a="1"/>
  <c r="D58" i="1927" s="1"/>
  <c r="H55" i="1927" a="1"/>
  <c r="H55" i="1927" s="1"/>
  <c r="G55" i="1927" a="1"/>
  <c r="G55" i="1927" s="1"/>
  <c r="H54" i="1927" a="1"/>
  <c r="H54" i="1927" s="1"/>
  <c r="G54" i="1927" a="1"/>
  <c r="G54" i="1927" s="1"/>
  <c r="K52" i="1927"/>
  <c r="F52" i="1927" a="1"/>
  <c r="F52" i="1927" s="1"/>
  <c r="H52" i="1927" s="1"/>
  <c r="K51" i="1927"/>
  <c r="F51" i="1927" a="1"/>
  <c r="F51" i="1927" s="1"/>
  <c r="H51" i="1927" s="1"/>
  <c r="K50" i="1927"/>
  <c r="F50" i="1927" a="1"/>
  <c r="F50" i="1927" s="1"/>
  <c r="H50" i="1927" s="1"/>
  <c r="K49" i="1927"/>
  <c r="F49" i="1927" a="1"/>
  <c r="F49" i="1927" s="1"/>
  <c r="H49" i="1927" s="1"/>
  <c r="K48" i="1927"/>
  <c r="F48" i="1927" a="1"/>
  <c r="F48" i="1927" s="1"/>
  <c r="H48" i="1927" s="1"/>
  <c r="K47" i="1927"/>
  <c r="F47" i="1927" a="1"/>
  <c r="F47" i="1927" s="1"/>
  <c r="H47" i="1927" s="1"/>
  <c r="K46" i="1927"/>
  <c r="F46" i="1927" a="1"/>
  <c r="F46" i="1927" s="1"/>
  <c r="H46" i="1927" s="1"/>
  <c r="K45" i="1927"/>
  <c r="F45" i="1927" a="1"/>
  <c r="F45" i="1927" s="1"/>
  <c r="H45" i="1927" s="1"/>
  <c r="K44" i="1927"/>
  <c r="F44" i="1927" a="1"/>
  <c r="F44" i="1927" s="1"/>
  <c r="H44" i="1927" s="1"/>
  <c r="K43" i="1927"/>
  <c r="F43" i="1927" a="1"/>
  <c r="F43" i="1927" s="1"/>
  <c r="H43" i="1927" s="1"/>
  <c r="K42" i="1927"/>
  <c r="F42" i="1927" a="1"/>
  <c r="F42" i="1927" s="1"/>
  <c r="H42" i="1927" s="1"/>
  <c r="K41" i="1927"/>
  <c r="F41" i="1927" a="1"/>
  <c r="F41" i="1927" s="1"/>
  <c r="H41" i="1927" s="1"/>
  <c r="K40" i="1927"/>
  <c r="F40" i="1927" a="1"/>
  <c r="F40" i="1927" s="1"/>
  <c r="H40" i="1927" s="1"/>
  <c r="K39" i="1927"/>
  <c r="F39" i="1927" a="1"/>
  <c r="F39" i="1927" s="1"/>
  <c r="H39" i="1927" s="1"/>
  <c r="F38" i="1927" a="1"/>
  <c r="F38" i="1927" s="1"/>
  <c r="H38" i="1927" s="1"/>
  <c r="K37" i="1927"/>
  <c r="F37" i="1927" a="1"/>
  <c r="F37" i="1927" s="1"/>
  <c r="H37" i="1927" s="1"/>
  <c r="K36" i="1927"/>
  <c r="F36" i="1927" a="1"/>
  <c r="F36" i="1927" s="1"/>
  <c r="H36" i="1927" s="1"/>
  <c r="K35" i="1927"/>
  <c r="F35" i="1927" a="1"/>
  <c r="F35" i="1927" s="1"/>
  <c r="H35" i="1927" s="1"/>
  <c r="K34" i="1927"/>
  <c r="F34" i="1927" a="1"/>
  <c r="F34" i="1927" s="1"/>
  <c r="H34" i="1927" s="1"/>
  <c r="F33" i="1927" a="1"/>
  <c r="F33" i="1927" s="1"/>
  <c r="H33" i="1927" s="1"/>
  <c r="K32" i="1927"/>
  <c r="F32" i="1927" a="1"/>
  <c r="F32" i="1927" s="1"/>
  <c r="H32" i="1927" s="1"/>
  <c r="K31" i="1927"/>
  <c r="F31" i="1927" a="1"/>
  <c r="F31" i="1927" s="1"/>
  <c r="H31" i="1927" s="1"/>
  <c r="K29" i="1927"/>
  <c r="J29" i="1927"/>
  <c r="K28" i="1927"/>
  <c r="J28" i="1927"/>
  <c r="F28" i="1927" a="1"/>
  <c r="F28" i="1927" s="1"/>
  <c r="E28" i="1927" a="1"/>
  <c r="E28" i="1927" s="1"/>
  <c r="K27" i="1927"/>
  <c r="J27" i="1927"/>
  <c r="F27" i="1927" a="1"/>
  <c r="F27" i="1927" s="1"/>
  <c r="E27" i="1927" a="1"/>
  <c r="E27" i="1927" s="1"/>
  <c r="K26" i="1927"/>
  <c r="J26" i="1927"/>
  <c r="F26" i="1927" a="1"/>
  <c r="F26" i="1927" s="1"/>
  <c r="E26" i="1927" a="1"/>
  <c r="E26" i="1927" s="1"/>
  <c r="K25" i="1927"/>
  <c r="J25" i="1927"/>
  <c r="F25" i="1927" a="1"/>
  <c r="F25" i="1927" s="1"/>
  <c r="E25" i="1927" a="1"/>
  <c r="E25" i="1927" s="1"/>
  <c r="K24" i="1927"/>
  <c r="J24" i="1927"/>
  <c r="F24" i="1927" a="1"/>
  <c r="F24" i="1927" s="1"/>
  <c r="E24" i="1927" a="1"/>
  <c r="E24" i="1927" s="1"/>
  <c r="K23" i="1927"/>
  <c r="J23" i="1927"/>
  <c r="F23" i="1927" a="1"/>
  <c r="F23" i="1927" s="1"/>
  <c r="E23" i="1927" a="1"/>
  <c r="E23" i="1927" s="1"/>
  <c r="K22" i="1927"/>
  <c r="J22" i="1927"/>
  <c r="F22" i="1927" a="1"/>
  <c r="F22" i="1927" s="1"/>
  <c r="E22" i="1927" a="1"/>
  <c r="E22" i="1927" s="1"/>
  <c r="K21" i="1927"/>
  <c r="J21" i="1927"/>
  <c r="F21" i="1927" a="1"/>
  <c r="F21" i="1927" s="1"/>
  <c r="E21" i="1927" a="1"/>
  <c r="E21" i="1927" s="1"/>
  <c r="K20" i="1927"/>
  <c r="J20" i="1927"/>
  <c r="F20" i="1927" a="1"/>
  <c r="F20" i="1927" s="1"/>
  <c r="E20" i="1927" a="1"/>
  <c r="E20" i="1927" s="1"/>
  <c r="K19" i="1927"/>
  <c r="J19" i="1927"/>
  <c r="K18" i="1927"/>
  <c r="J18" i="1927"/>
  <c r="F18" i="1927" a="1"/>
  <c r="F18" i="1927" s="1"/>
  <c r="E18" i="1927" a="1"/>
  <c r="E18" i="1927" s="1"/>
  <c r="K17" i="1927"/>
  <c r="J17" i="1927"/>
  <c r="F17" i="1927" a="1"/>
  <c r="F17" i="1927" s="1"/>
  <c r="E17" i="1927" a="1"/>
  <c r="E17" i="1927" s="1"/>
  <c r="K16" i="1927"/>
  <c r="J16" i="1927"/>
  <c r="F16" i="1927" a="1"/>
  <c r="F16" i="1927" s="1"/>
  <c r="E16" i="1927" a="1"/>
  <c r="E16" i="1927" s="1"/>
  <c r="K15" i="1927"/>
  <c r="J15" i="1927"/>
  <c r="F15" i="1927" a="1"/>
  <c r="F15" i="1927" s="1"/>
  <c r="E15" i="1927" a="1"/>
  <c r="E15" i="1927" s="1"/>
  <c r="D12" i="1927" a="1"/>
  <c r="D12" i="1927" s="1"/>
  <c r="D7" i="1927" a="1"/>
  <c r="D7" i="1927" s="1"/>
  <c r="D5" i="1927" a="1"/>
  <c r="D5" i="1927" s="1"/>
  <c r="D4" i="1927" a="1"/>
  <c r="D4" i="1927" s="1"/>
  <c r="H67" i="1926" a="1"/>
  <c r="H67" i="1926" s="1"/>
  <c r="H66" i="1926" a="1"/>
  <c r="H66" i="1926" s="1"/>
  <c r="H65" i="1926" a="1"/>
  <c r="H65" i="1926" s="1"/>
  <c r="H64" i="1926" a="1"/>
  <c r="H64" i="1926" s="1"/>
  <c r="D60" i="1926" a="1"/>
  <c r="D60" i="1926" s="1"/>
  <c r="D59" i="1926" a="1"/>
  <c r="D59" i="1926" s="1"/>
  <c r="D58" i="1926" a="1"/>
  <c r="D58" i="1926" s="1"/>
  <c r="H55" i="1926" a="1"/>
  <c r="H55" i="1926" s="1"/>
  <c r="G55" i="1926" a="1"/>
  <c r="G55" i="1926" s="1"/>
  <c r="H54" i="1926" a="1"/>
  <c r="H54" i="1926" s="1"/>
  <c r="G54" i="1926" a="1"/>
  <c r="G54" i="1926" s="1"/>
  <c r="K52" i="1926"/>
  <c r="F52" i="1926" a="1"/>
  <c r="F52" i="1926" s="1"/>
  <c r="H52" i="1926" s="1"/>
  <c r="K51" i="1926"/>
  <c r="F51" i="1926" a="1"/>
  <c r="F51" i="1926" s="1"/>
  <c r="H51" i="1926" s="1"/>
  <c r="K50" i="1926"/>
  <c r="F50" i="1926" a="1"/>
  <c r="F50" i="1926" s="1"/>
  <c r="H50" i="1926" s="1"/>
  <c r="K49" i="1926"/>
  <c r="F49" i="1926" a="1"/>
  <c r="F49" i="1926" s="1"/>
  <c r="H49" i="1926" s="1"/>
  <c r="K48" i="1926"/>
  <c r="F48" i="1926" a="1"/>
  <c r="F48" i="1926" s="1"/>
  <c r="H48" i="1926" s="1"/>
  <c r="K47" i="1926"/>
  <c r="F47" i="1926" a="1"/>
  <c r="F47" i="1926" s="1"/>
  <c r="H47" i="1926" s="1"/>
  <c r="K46" i="1926"/>
  <c r="F46" i="1926" a="1"/>
  <c r="F46" i="1926" s="1"/>
  <c r="H46" i="1926" s="1"/>
  <c r="K45" i="1926"/>
  <c r="F45" i="1926" a="1"/>
  <c r="F45" i="1926" s="1"/>
  <c r="H45" i="1926" s="1"/>
  <c r="K44" i="1926"/>
  <c r="F44" i="1926" a="1"/>
  <c r="F44" i="1926" s="1"/>
  <c r="H44" i="1926" s="1"/>
  <c r="K43" i="1926"/>
  <c r="F43" i="1926" a="1"/>
  <c r="F43" i="1926" s="1"/>
  <c r="H43" i="1926" s="1"/>
  <c r="K42" i="1926"/>
  <c r="F42" i="1926" a="1"/>
  <c r="F42" i="1926" s="1"/>
  <c r="H42" i="1926" s="1"/>
  <c r="K41" i="1926"/>
  <c r="F41" i="1926" a="1"/>
  <c r="F41" i="1926" s="1"/>
  <c r="H41" i="1926" s="1"/>
  <c r="K40" i="1926"/>
  <c r="F40" i="1926" a="1"/>
  <c r="F40" i="1926" s="1"/>
  <c r="H40" i="1926" s="1"/>
  <c r="K39" i="1926"/>
  <c r="F39" i="1926" a="1"/>
  <c r="F39" i="1926" s="1"/>
  <c r="H39" i="1926" s="1"/>
  <c r="F38" i="1926" a="1"/>
  <c r="F38" i="1926" s="1"/>
  <c r="H38" i="1926" s="1"/>
  <c r="K37" i="1926"/>
  <c r="F37" i="1926" a="1"/>
  <c r="F37" i="1926" s="1"/>
  <c r="H37" i="1926" s="1"/>
  <c r="K36" i="1926"/>
  <c r="F36" i="1926" a="1"/>
  <c r="F36" i="1926" s="1"/>
  <c r="H36" i="1926" s="1"/>
  <c r="K35" i="1926"/>
  <c r="F35" i="1926" a="1"/>
  <c r="F35" i="1926" s="1"/>
  <c r="H35" i="1926" s="1"/>
  <c r="K34" i="1926"/>
  <c r="F34" i="1926" a="1"/>
  <c r="F34" i="1926" s="1"/>
  <c r="H34" i="1926" s="1"/>
  <c r="F33" i="1926" a="1"/>
  <c r="F33" i="1926" s="1"/>
  <c r="H33" i="1926" s="1"/>
  <c r="K32" i="1926"/>
  <c r="F32" i="1926" a="1"/>
  <c r="F32" i="1926" s="1"/>
  <c r="H32" i="1926" s="1"/>
  <c r="K31" i="1926"/>
  <c r="F31" i="1926" a="1"/>
  <c r="F31" i="1926" s="1"/>
  <c r="H31" i="1926" s="1"/>
  <c r="K29" i="1926"/>
  <c r="J29" i="1926"/>
  <c r="K28" i="1926"/>
  <c r="J28" i="1926"/>
  <c r="F28" i="1926" a="1"/>
  <c r="F28" i="1926" s="1"/>
  <c r="E28" i="1926" a="1"/>
  <c r="E28" i="1926" s="1"/>
  <c r="K27" i="1926"/>
  <c r="J27" i="1926"/>
  <c r="F27" i="1926" a="1"/>
  <c r="F27" i="1926" s="1"/>
  <c r="E27" i="1926" a="1"/>
  <c r="E27" i="1926" s="1"/>
  <c r="K26" i="1926"/>
  <c r="J26" i="1926"/>
  <c r="F26" i="1926" a="1"/>
  <c r="F26" i="1926" s="1"/>
  <c r="E26" i="1926" a="1"/>
  <c r="E26" i="1926" s="1"/>
  <c r="K25" i="1926"/>
  <c r="J25" i="1926"/>
  <c r="F25" i="1926" a="1"/>
  <c r="F25" i="1926" s="1"/>
  <c r="E25" i="1926" a="1"/>
  <c r="E25" i="1926" s="1"/>
  <c r="K24" i="1926"/>
  <c r="J24" i="1926"/>
  <c r="F24" i="1926" a="1"/>
  <c r="F24" i="1926" s="1"/>
  <c r="E24" i="1926" a="1"/>
  <c r="E24" i="1926" s="1"/>
  <c r="K23" i="1926"/>
  <c r="J23" i="1926"/>
  <c r="F23" i="1926" a="1"/>
  <c r="F23" i="1926" s="1"/>
  <c r="E23" i="1926" a="1"/>
  <c r="E23" i="1926" s="1"/>
  <c r="K22" i="1926"/>
  <c r="J22" i="1926"/>
  <c r="F22" i="1926" a="1"/>
  <c r="F22" i="1926" s="1"/>
  <c r="E22" i="1926" a="1"/>
  <c r="E22" i="1926" s="1"/>
  <c r="K21" i="1926"/>
  <c r="J21" i="1926"/>
  <c r="F21" i="1926" a="1"/>
  <c r="F21" i="1926" s="1"/>
  <c r="E21" i="1926" a="1"/>
  <c r="E21" i="1926" s="1"/>
  <c r="K20" i="1926"/>
  <c r="J20" i="1926"/>
  <c r="F20" i="1926" a="1"/>
  <c r="F20" i="1926" s="1"/>
  <c r="E20" i="1926" a="1"/>
  <c r="E20" i="1926" s="1"/>
  <c r="K19" i="1926"/>
  <c r="J19" i="1926"/>
  <c r="K18" i="1926"/>
  <c r="J18" i="1926"/>
  <c r="F18" i="1926" a="1"/>
  <c r="F18" i="1926" s="1"/>
  <c r="E18" i="1926" a="1"/>
  <c r="E18" i="1926" s="1"/>
  <c r="K17" i="1926"/>
  <c r="J17" i="1926"/>
  <c r="F17" i="1926" a="1"/>
  <c r="F17" i="1926" s="1"/>
  <c r="E17" i="1926" a="1"/>
  <c r="E17" i="1926" s="1"/>
  <c r="K16" i="1926"/>
  <c r="J16" i="1926"/>
  <c r="F16" i="1926" a="1"/>
  <c r="F16" i="1926" s="1"/>
  <c r="E16" i="1926" a="1"/>
  <c r="E16" i="1926" s="1"/>
  <c r="K15" i="1926"/>
  <c r="J15" i="1926"/>
  <c r="F15" i="1926" a="1"/>
  <c r="F15" i="1926" s="1"/>
  <c r="E15" i="1926" a="1"/>
  <c r="E15" i="1926" s="1"/>
  <c r="D12" i="1926" a="1"/>
  <c r="D12" i="1926" s="1"/>
  <c r="D7" i="1926" a="1"/>
  <c r="D7" i="1926" s="1"/>
  <c r="D5" i="1926" a="1"/>
  <c r="D5" i="1926" s="1"/>
  <c r="D4" i="1926" a="1"/>
  <c r="D4" i="1926" s="1"/>
  <c r="H67" i="1925" a="1"/>
  <c r="H67" i="1925" s="1"/>
  <c r="H66" i="1925" a="1"/>
  <c r="H66" i="1925" s="1"/>
  <c r="H65" i="1925" a="1"/>
  <c r="H65" i="1925" s="1"/>
  <c r="H64" i="1925" a="1"/>
  <c r="H64" i="1925" s="1"/>
  <c r="D60" i="1925" a="1"/>
  <c r="D60" i="1925" s="1"/>
  <c r="D59" i="1925" a="1"/>
  <c r="D59" i="1925" s="1"/>
  <c r="D58" i="1925" a="1"/>
  <c r="D58" i="1925" s="1"/>
  <c r="H55" i="1925" a="1"/>
  <c r="H55" i="1925" s="1"/>
  <c r="G55" i="1925" a="1"/>
  <c r="G55" i="1925" s="1"/>
  <c r="H54" i="1925" a="1"/>
  <c r="H54" i="1925" s="1"/>
  <c r="G54" i="1925" a="1"/>
  <c r="G54" i="1925" s="1"/>
  <c r="K52" i="1925"/>
  <c r="F52" i="1925" a="1"/>
  <c r="F52" i="1925" s="1"/>
  <c r="H52" i="1925" s="1"/>
  <c r="K51" i="1925"/>
  <c r="F51" i="1925" a="1"/>
  <c r="F51" i="1925" s="1"/>
  <c r="H51" i="1925" s="1"/>
  <c r="K50" i="1925"/>
  <c r="F50" i="1925" a="1"/>
  <c r="F50" i="1925" s="1"/>
  <c r="H50" i="1925" s="1"/>
  <c r="K49" i="1925"/>
  <c r="F49" i="1925" a="1"/>
  <c r="F49" i="1925" s="1"/>
  <c r="H49" i="1925" s="1"/>
  <c r="K48" i="1925"/>
  <c r="F48" i="1925" a="1"/>
  <c r="F48" i="1925" s="1"/>
  <c r="H48" i="1925" s="1"/>
  <c r="K47" i="1925"/>
  <c r="F47" i="1925" a="1"/>
  <c r="F47" i="1925" s="1"/>
  <c r="H47" i="1925" s="1"/>
  <c r="K46" i="1925"/>
  <c r="F46" i="1925" a="1"/>
  <c r="F46" i="1925" s="1"/>
  <c r="H46" i="1925" s="1"/>
  <c r="K45" i="1925"/>
  <c r="F45" i="1925" a="1"/>
  <c r="F45" i="1925" s="1"/>
  <c r="H45" i="1925" s="1"/>
  <c r="K44" i="1925"/>
  <c r="F44" i="1925" a="1"/>
  <c r="F44" i="1925" s="1"/>
  <c r="H44" i="1925" s="1"/>
  <c r="K43" i="1925"/>
  <c r="F43" i="1925" a="1"/>
  <c r="F43" i="1925" s="1"/>
  <c r="H43" i="1925" s="1"/>
  <c r="K42" i="1925"/>
  <c r="F42" i="1925" a="1"/>
  <c r="F42" i="1925" s="1"/>
  <c r="H42" i="1925" s="1"/>
  <c r="K41" i="1925"/>
  <c r="F41" i="1925" a="1"/>
  <c r="F41" i="1925" s="1"/>
  <c r="H41" i="1925" s="1"/>
  <c r="K40" i="1925"/>
  <c r="F40" i="1925" a="1"/>
  <c r="F40" i="1925" s="1"/>
  <c r="H40" i="1925" s="1"/>
  <c r="K39" i="1925"/>
  <c r="F39" i="1925" a="1"/>
  <c r="F39" i="1925" s="1"/>
  <c r="H39" i="1925" s="1"/>
  <c r="F38" i="1925" a="1"/>
  <c r="F38" i="1925" s="1"/>
  <c r="H38" i="1925" s="1"/>
  <c r="K37" i="1925"/>
  <c r="F37" i="1925" a="1"/>
  <c r="F37" i="1925" s="1"/>
  <c r="H37" i="1925" s="1"/>
  <c r="K36" i="1925"/>
  <c r="F36" i="1925" a="1"/>
  <c r="F36" i="1925" s="1"/>
  <c r="H36" i="1925" s="1"/>
  <c r="K35" i="1925"/>
  <c r="F35" i="1925" a="1"/>
  <c r="F35" i="1925" s="1"/>
  <c r="H35" i="1925" s="1"/>
  <c r="K34" i="1925"/>
  <c r="F34" i="1925" a="1"/>
  <c r="F34" i="1925" s="1"/>
  <c r="H34" i="1925" s="1"/>
  <c r="F33" i="1925" a="1"/>
  <c r="F33" i="1925" s="1"/>
  <c r="H33" i="1925" s="1"/>
  <c r="K32" i="1925"/>
  <c r="F32" i="1925" a="1"/>
  <c r="F32" i="1925" s="1"/>
  <c r="H32" i="1925" s="1"/>
  <c r="K31" i="1925"/>
  <c r="F31" i="1925" a="1"/>
  <c r="F31" i="1925" s="1"/>
  <c r="H31" i="1925" s="1"/>
  <c r="K29" i="1925"/>
  <c r="J29" i="1925"/>
  <c r="K28" i="1925"/>
  <c r="J28" i="1925"/>
  <c r="F28" i="1925" a="1"/>
  <c r="F28" i="1925" s="1"/>
  <c r="E28" i="1925" a="1"/>
  <c r="E28" i="1925" s="1"/>
  <c r="K27" i="1925"/>
  <c r="J27" i="1925"/>
  <c r="F27" i="1925" a="1"/>
  <c r="F27" i="1925" s="1"/>
  <c r="E27" i="1925" a="1"/>
  <c r="E27" i="1925" s="1"/>
  <c r="K26" i="1925"/>
  <c r="J26" i="1925"/>
  <c r="F26" i="1925" a="1"/>
  <c r="F26" i="1925" s="1"/>
  <c r="E26" i="1925" a="1"/>
  <c r="E26" i="1925" s="1"/>
  <c r="K25" i="1925"/>
  <c r="J25" i="1925"/>
  <c r="F25" i="1925" a="1"/>
  <c r="F25" i="1925" s="1"/>
  <c r="E25" i="1925" a="1"/>
  <c r="E25" i="1925" s="1"/>
  <c r="K24" i="1925"/>
  <c r="J24" i="1925"/>
  <c r="F24" i="1925" a="1"/>
  <c r="F24" i="1925" s="1"/>
  <c r="E24" i="1925" a="1"/>
  <c r="E24" i="1925" s="1"/>
  <c r="K23" i="1925"/>
  <c r="J23" i="1925"/>
  <c r="F23" i="1925" a="1"/>
  <c r="F23" i="1925" s="1"/>
  <c r="E23" i="1925" a="1"/>
  <c r="E23" i="1925" s="1"/>
  <c r="K22" i="1925"/>
  <c r="J22" i="1925"/>
  <c r="F22" i="1925" a="1"/>
  <c r="F22" i="1925" s="1"/>
  <c r="E22" i="1925" a="1"/>
  <c r="E22" i="1925" s="1"/>
  <c r="K21" i="1925"/>
  <c r="J21" i="1925"/>
  <c r="F21" i="1925" a="1"/>
  <c r="F21" i="1925" s="1"/>
  <c r="E21" i="1925" a="1"/>
  <c r="E21" i="1925" s="1"/>
  <c r="K20" i="1925"/>
  <c r="J20" i="1925"/>
  <c r="F20" i="1925" a="1"/>
  <c r="F20" i="1925" s="1"/>
  <c r="E20" i="1925" a="1"/>
  <c r="E20" i="1925" s="1"/>
  <c r="K19" i="1925"/>
  <c r="J19" i="1925"/>
  <c r="K18" i="1925"/>
  <c r="J18" i="1925"/>
  <c r="F18" i="1925" a="1"/>
  <c r="F18" i="1925" s="1"/>
  <c r="E18" i="1925" a="1"/>
  <c r="E18" i="1925" s="1"/>
  <c r="K17" i="1925"/>
  <c r="J17" i="1925"/>
  <c r="F17" i="1925" a="1"/>
  <c r="F17" i="1925" s="1"/>
  <c r="E17" i="1925" a="1"/>
  <c r="E17" i="1925" s="1"/>
  <c r="K16" i="1925"/>
  <c r="J16" i="1925"/>
  <c r="F16" i="1925" a="1"/>
  <c r="F16" i="1925" s="1"/>
  <c r="E16" i="1925" a="1"/>
  <c r="E16" i="1925" s="1"/>
  <c r="K15" i="1925"/>
  <c r="J15" i="1925"/>
  <c r="F15" i="1925" a="1"/>
  <c r="F15" i="1925" s="1"/>
  <c r="E15" i="1925" a="1"/>
  <c r="E15" i="1925" s="1"/>
  <c r="D12" i="1925" a="1"/>
  <c r="D12" i="1925" s="1"/>
  <c r="D7" i="1925" a="1"/>
  <c r="D7" i="1925" s="1"/>
  <c r="D5" i="1925" a="1"/>
  <c r="D5" i="1925" s="1"/>
  <c r="D4" i="1925" a="1"/>
  <c r="D4" i="1925" s="1"/>
  <c r="H67" i="1924" a="1"/>
  <c r="H67" i="1924" s="1"/>
  <c r="H66" i="1924" a="1"/>
  <c r="H66" i="1924" s="1"/>
  <c r="H65" i="1924" a="1"/>
  <c r="H65" i="1924" s="1"/>
  <c r="H64" i="1924" a="1"/>
  <c r="H64" i="1924" s="1"/>
  <c r="D60" i="1924" a="1"/>
  <c r="D60" i="1924" s="1"/>
  <c r="D59" i="1924" a="1"/>
  <c r="D59" i="1924" s="1"/>
  <c r="D58" i="1924" a="1"/>
  <c r="D58" i="1924" s="1"/>
  <c r="H55" i="1924" a="1"/>
  <c r="H55" i="1924" s="1"/>
  <c r="G55" i="1924" a="1"/>
  <c r="G55" i="1924" s="1"/>
  <c r="H54" i="1924" a="1"/>
  <c r="H54" i="1924" s="1"/>
  <c r="G54" i="1924" a="1"/>
  <c r="G54" i="1924" s="1"/>
  <c r="K52" i="1924"/>
  <c r="F52" i="1924" a="1"/>
  <c r="F52" i="1924" s="1"/>
  <c r="H52" i="1924" s="1"/>
  <c r="K51" i="1924"/>
  <c r="F51" i="1924" a="1"/>
  <c r="F51" i="1924" s="1"/>
  <c r="H51" i="1924" s="1"/>
  <c r="K50" i="1924"/>
  <c r="F50" i="1924" a="1"/>
  <c r="F50" i="1924" s="1"/>
  <c r="H50" i="1924" s="1"/>
  <c r="K49" i="1924"/>
  <c r="F49" i="1924" a="1"/>
  <c r="F49" i="1924" s="1"/>
  <c r="H49" i="1924" s="1"/>
  <c r="K48" i="1924"/>
  <c r="F48" i="1924" a="1"/>
  <c r="F48" i="1924" s="1"/>
  <c r="H48" i="1924" s="1"/>
  <c r="K47" i="1924"/>
  <c r="F47" i="1924" a="1"/>
  <c r="F47" i="1924" s="1"/>
  <c r="H47" i="1924" s="1"/>
  <c r="K46" i="1924"/>
  <c r="F46" i="1924" a="1"/>
  <c r="F46" i="1924" s="1"/>
  <c r="H46" i="1924" s="1"/>
  <c r="K45" i="1924"/>
  <c r="F45" i="1924" a="1"/>
  <c r="F45" i="1924" s="1"/>
  <c r="H45" i="1924" s="1"/>
  <c r="K44" i="1924"/>
  <c r="F44" i="1924" a="1"/>
  <c r="F44" i="1924" s="1"/>
  <c r="H44" i="1924" s="1"/>
  <c r="K43" i="1924"/>
  <c r="F43" i="1924" a="1"/>
  <c r="F43" i="1924" s="1"/>
  <c r="H43" i="1924" s="1"/>
  <c r="K42" i="1924"/>
  <c r="F42" i="1924" a="1"/>
  <c r="F42" i="1924" s="1"/>
  <c r="H42" i="1924" s="1"/>
  <c r="K41" i="1924"/>
  <c r="F41" i="1924" a="1"/>
  <c r="F41" i="1924" s="1"/>
  <c r="H41" i="1924" s="1"/>
  <c r="K40" i="1924"/>
  <c r="F40" i="1924" a="1"/>
  <c r="F40" i="1924" s="1"/>
  <c r="H40" i="1924" s="1"/>
  <c r="K39" i="1924"/>
  <c r="F39" i="1924" a="1"/>
  <c r="F39" i="1924" s="1"/>
  <c r="H39" i="1924" s="1"/>
  <c r="F38" i="1924" a="1"/>
  <c r="F38" i="1924" s="1"/>
  <c r="H38" i="1924" s="1"/>
  <c r="K37" i="1924"/>
  <c r="F37" i="1924" a="1"/>
  <c r="F37" i="1924" s="1"/>
  <c r="H37" i="1924" s="1"/>
  <c r="K36" i="1924"/>
  <c r="F36" i="1924" a="1"/>
  <c r="F36" i="1924" s="1"/>
  <c r="H36" i="1924" s="1"/>
  <c r="K35" i="1924"/>
  <c r="F35" i="1924" a="1"/>
  <c r="F35" i="1924" s="1"/>
  <c r="H35" i="1924" s="1"/>
  <c r="K34" i="1924"/>
  <c r="F34" i="1924" a="1"/>
  <c r="F34" i="1924" s="1"/>
  <c r="H34" i="1924" s="1"/>
  <c r="F33" i="1924" a="1"/>
  <c r="F33" i="1924" s="1"/>
  <c r="H33" i="1924" s="1"/>
  <c r="K32" i="1924"/>
  <c r="F32" i="1924" a="1"/>
  <c r="F32" i="1924" s="1"/>
  <c r="H32" i="1924" s="1"/>
  <c r="K31" i="1924"/>
  <c r="F31" i="1924" a="1"/>
  <c r="F31" i="1924" s="1"/>
  <c r="H31" i="1924" s="1"/>
  <c r="K29" i="1924"/>
  <c r="J29" i="1924"/>
  <c r="K28" i="1924"/>
  <c r="J28" i="1924"/>
  <c r="F28" i="1924" a="1"/>
  <c r="F28" i="1924" s="1"/>
  <c r="E28" i="1924" a="1"/>
  <c r="E28" i="1924" s="1"/>
  <c r="K27" i="1924"/>
  <c r="J27" i="1924"/>
  <c r="F27" i="1924" a="1"/>
  <c r="F27" i="1924" s="1"/>
  <c r="E27" i="1924" a="1"/>
  <c r="E27" i="1924" s="1"/>
  <c r="K26" i="1924"/>
  <c r="J26" i="1924"/>
  <c r="F26" i="1924" a="1"/>
  <c r="F26" i="1924" s="1"/>
  <c r="E26" i="1924" a="1"/>
  <c r="E26" i="1924" s="1"/>
  <c r="K25" i="1924"/>
  <c r="J25" i="1924"/>
  <c r="F25" i="1924" a="1"/>
  <c r="F25" i="1924" s="1"/>
  <c r="E25" i="1924" a="1"/>
  <c r="E25" i="1924" s="1"/>
  <c r="K24" i="1924"/>
  <c r="J24" i="1924"/>
  <c r="F24" i="1924" a="1"/>
  <c r="F24" i="1924" s="1"/>
  <c r="E24" i="1924" a="1"/>
  <c r="E24" i="1924" s="1"/>
  <c r="K23" i="1924"/>
  <c r="J23" i="1924"/>
  <c r="F23" i="1924" a="1"/>
  <c r="F23" i="1924" s="1"/>
  <c r="E23" i="1924" a="1"/>
  <c r="E23" i="1924" s="1"/>
  <c r="K22" i="1924"/>
  <c r="J22" i="1924"/>
  <c r="F22" i="1924" a="1"/>
  <c r="F22" i="1924" s="1"/>
  <c r="E22" i="1924" a="1"/>
  <c r="E22" i="1924" s="1"/>
  <c r="K21" i="1924"/>
  <c r="J21" i="1924"/>
  <c r="F21" i="1924" a="1"/>
  <c r="F21" i="1924" s="1"/>
  <c r="E21" i="1924" a="1"/>
  <c r="E21" i="1924" s="1"/>
  <c r="K20" i="1924"/>
  <c r="J20" i="1924"/>
  <c r="F20" i="1924" a="1"/>
  <c r="F20" i="1924" s="1"/>
  <c r="E20" i="1924" a="1"/>
  <c r="E20" i="1924" s="1"/>
  <c r="K19" i="1924"/>
  <c r="J19" i="1924"/>
  <c r="K18" i="1924"/>
  <c r="J18" i="1924"/>
  <c r="F18" i="1924" a="1"/>
  <c r="F18" i="1924" s="1"/>
  <c r="E18" i="1924" a="1"/>
  <c r="E18" i="1924" s="1"/>
  <c r="K17" i="1924"/>
  <c r="J17" i="1924"/>
  <c r="F17" i="1924" a="1"/>
  <c r="F17" i="1924" s="1"/>
  <c r="E17" i="1924" a="1"/>
  <c r="E17" i="1924" s="1"/>
  <c r="K16" i="1924"/>
  <c r="J16" i="1924"/>
  <c r="F16" i="1924" a="1"/>
  <c r="F16" i="1924" s="1"/>
  <c r="E16" i="1924" a="1"/>
  <c r="E16" i="1924" s="1"/>
  <c r="K15" i="1924"/>
  <c r="J15" i="1924"/>
  <c r="F15" i="1924" a="1"/>
  <c r="F15" i="1924" s="1"/>
  <c r="E15" i="1924" a="1"/>
  <c r="E15" i="1924" s="1"/>
  <c r="D12" i="1924" a="1"/>
  <c r="D12" i="1924" s="1"/>
  <c r="D7" i="1924" a="1"/>
  <c r="D7" i="1924" s="1"/>
  <c r="D5" i="1924" a="1"/>
  <c r="D5" i="1924" s="1"/>
  <c r="D4" i="1924" a="1"/>
  <c r="D4" i="1924" s="1"/>
  <c r="H67" i="1923" a="1"/>
  <c r="H67" i="1923" s="1"/>
  <c r="H66" i="1923" a="1"/>
  <c r="H66" i="1923" s="1"/>
  <c r="H65" i="1923" a="1"/>
  <c r="H65" i="1923" s="1"/>
  <c r="H64" i="1923" a="1"/>
  <c r="H64" i="1923" s="1"/>
  <c r="D60" i="1923" a="1"/>
  <c r="D60" i="1923" s="1"/>
  <c r="D59" i="1923" a="1"/>
  <c r="D59" i="1923" s="1"/>
  <c r="D58" i="1923" a="1"/>
  <c r="D58" i="1923" s="1"/>
  <c r="H55" i="1923" a="1"/>
  <c r="H55" i="1923" s="1"/>
  <c r="G55" i="1923" a="1"/>
  <c r="G55" i="1923" s="1"/>
  <c r="H54" i="1923" a="1"/>
  <c r="H54" i="1923" s="1"/>
  <c r="G54" i="1923" a="1"/>
  <c r="G54" i="1923" s="1"/>
  <c r="K52" i="1923"/>
  <c r="F52" i="1923" a="1"/>
  <c r="F52" i="1923" s="1"/>
  <c r="H52" i="1923" s="1"/>
  <c r="K51" i="1923"/>
  <c r="F51" i="1923" a="1"/>
  <c r="F51" i="1923" s="1"/>
  <c r="H51" i="1923" s="1"/>
  <c r="K50" i="1923"/>
  <c r="F50" i="1923" a="1"/>
  <c r="F50" i="1923" s="1"/>
  <c r="H50" i="1923" s="1"/>
  <c r="K49" i="1923"/>
  <c r="F49" i="1923" a="1"/>
  <c r="F49" i="1923" s="1"/>
  <c r="H49" i="1923" s="1"/>
  <c r="K48" i="1923"/>
  <c r="F48" i="1923" a="1"/>
  <c r="F48" i="1923" s="1"/>
  <c r="H48" i="1923" s="1"/>
  <c r="K47" i="1923"/>
  <c r="F47" i="1923" a="1"/>
  <c r="F47" i="1923" s="1"/>
  <c r="H47" i="1923" s="1"/>
  <c r="K46" i="1923"/>
  <c r="F46" i="1923" a="1"/>
  <c r="F46" i="1923" s="1"/>
  <c r="H46" i="1923" s="1"/>
  <c r="K45" i="1923"/>
  <c r="F45" i="1923" a="1"/>
  <c r="F45" i="1923" s="1"/>
  <c r="H45" i="1923" s="1"/>
  <c r="K44" i="1923"/>
  <c r="F44" i="1923" a="1"/>
  <c r="F44" i="1923" s="1"/>
  <c r="H44" i="1923" s="1"/>
  <c r="K43" i="1923"/>
  <c r="F43" i="1923" a="1"/>
  <c r="F43" i="1923" s="1"/>
  <c r="H43" i="1923" s="1"/>
  <c r="K42" i="1923"/>
  <c r="F42" i="1923" a="1"/>
  <c r="F42" i="1923" s="1"/>
  <c r="H42" i="1923" s="1"/>
  <c r="K41" i="1923"/>
  <c r="F41" i="1923" a="1"/>
  <c r="F41" i="1923" s="1"/>
  <c r="H41" i="1923" s="1"/>
  <c r="K40" i="1923"/>
  <c r="F40" i="1923" a="1"/>
  <c r="F40" i="1923" s="1"/>
  <c r="H40" i="1923" s="1"/>
  <c r="K39" i="1923"/>
  <c r="F39" i="1923" a="1"/>
  <c r="F39" i="1923" s="1"/>
  <c r="H39" i="1923" s="1"/>
  <c r="F38" i="1923" a="1"/>
  <c r="F38" i="1923" s="1"/>
  <c r="H38" i="1923" s="1"/>
  <c r="K37" i="1923"/>
  <c r="F37" i="1923" a="1"/>
  <c r="F37" i="1923" s="1"/>
  <c r="H37" i="1923" s="1"/>
  <c r="K36" i="1923"/>
  <c r="F36" i="1923" a="1"/>
  <c r="F36" i="1923" s="1"/>
  <c r="H36" i="1923" s="1"/>
  <c r="K35" i="1923"/>
  <c r="F35" i="1923" a="1"/>
  <c r="F35" i="1923" s="1"/>
  <c r="H35" i="1923" s="1"/>
  <c r="K34" i="1923"/>
  <c r="F34" i="1923" a="1"/>
  <c r="F34" i="1923" s="1"/>
  <c r="H34" i="1923" s="1"/>
  <c r="F33" i="1923" a="1"/>
  <c r="F33" i="1923" s="1"/>
  <c r="H33" i="1923" s="1"/>
  <c r="K32" i="1923"/>
  <c r="F32" i="1923" a="1"/>
  <c r="F32" i="1923" s="1"/>
  <c r="H32" i="1923" s="1"/>
  <c r="K31" i="1923"/>
  <c r="F31" i="1923" a="1"/>
  <c r="F31" i="1923" s="1"/>
  <c r="H31" i="1923" s="1"/>
  <c r="K29" i="1923"/>
  <c r="J29" i="1923"/>
  <c r="K28" i="1923"/>
  <c r="J28" i="1923"/>
  <c r="F28" i="1923" a="1"/>
  <c r="F28" i="1923" s="1"/>
  <c r="E28" i="1923" a="1"/>
  <c r="E28" i="1923" s="1"/>
  <c r="K27" i="1923"/>
  <c r="J27" i="1923"/>
  <c r="F27" i="1923" a="1"/>
  <c r="F27" i="1923" s="1"/>
  <c r="E27" i="1923" a="1"/>
  <c r="E27" i="1923" s="1"/>
  <c r="K26" i="1923"/>
  <c r="J26" i="1923"/>
  <c r="F26" i="1923" a="1"/>
  <c r="F26" i="1923" s="1"/>
  <c r="E26" i="1923" a="1"/>
  <c r="E26" i="1923" s="1"/>
  <c r="K25" i="1923"/>
  <c r="J25" i="1923"/>
  <c r="F25" i="1923" a="1"/>
  <c r="F25" i="1923" s="1"/>
  <c r="E25" i="1923" a="1"/>
  <c r="E25" i="1923" s="1"/>
  <c r="K24" i="1923"/>
  <c r="J24" i="1923"/>
  <c r="F24" i="1923" a="1"/>
  <c r="F24" i="1923" s="1"/>
  <c r="E24" i="1923" a="1"/>
  <c r="E24" i="1923" s="1"/>
  <c r="K23" i="1923"/>
  <c r="J23" i="1923"/>
  <c r="F23" i="1923" a="1"/>
  <c r="F23" i="1923" s="1"/>
  <c r="E23" i="1923" a="1"/>
  <c r="E23" i="1923" s="1"/>
  <c r="K22" i="1923"/>
  <c r="J22" i="1923"/>
  <c r="F22" i="1923" a="1"/>
  <c r="F22" i="1923" s="1"/>
  <c r="E22" i="1923" a="1"/>
  <c r="E22" i="1923" s="1"/>
  <c r="K21" i="1923"/>
  <c r="J21" i="1923"/>
  <c r="F21" i="1923" a="1"/>
  <c r="F21" i="1923" s="1"/>
  <c r="E21" i="1923" a="1"/>
  <c r="E21" i="1923" s="1"/>
  <c r="K20" i="1923"/>
  <c r="J20" i="1923"/>
  <c r="F20" i="1923" a="1"/>
  <c r="F20" i="1923" s="1"/>
  <c r="E20" i="1923" a="1"/>
  <c r="E20" i="1923" s="1"/>
  <c r="K19" i="1923"/>
  <c r="J19" i="1923"/>
  <c r="K18" i="1923"/>
  <c r="J18" i="1923"/>
  <c r="F18" i="1923" a="1"/>
  <c r="F18" i="1923" s="1"/>
  <c r="E18" i="1923" a="1"/>
  <c r="E18" i="1923" s="1"/>
  <c r="K17" i="1923"/>
  <c r="J17" i="1923"/>
  <c r="F17" i="1923" a="1"/>
  <c r="F17" i="1923" s="1"/>
  <c r="E17" i="1923" a="1"/>
  <c r="E17" i="1923" s="1"/>
  <c r="K16" i="1923"/>
  <c r="J16" i="1923"/>
  <c r="F16" i="1923" a="1"/>
  <c r="F16" i="1923" s="1"/>
  <c r="E16" i="1923" a="1"/>
  <c r="E16" i="1923" s="1"/>
  <c r="K15" i="1923"/>
  <c r="J15" i="1923"/>
  <c r="F15" i="1923" a="1"/>
  <c r="F15" i="1923" s="1"/>
  <c r="E15" i="1923" a="1"/>
  <c r="E15" i="1923" s="1"/>
  <c r="D12" i="1923" a="1"/>
  <c r="D12" i="1923" s="1"/>
  <c r="D7" i="1923" a="1"/>
  <c r="D7" i="1923" s="1"/>
  <c r="D5" i="1923" a="1"/>
  <c r="D5" i="1923" s="1"/>
  <c r="D4" i="1923" a="1"/>
  <c r="D4" i="1923" s="1"/>
  <c r="H67" i="1922" a="1"/>
  <c r="H67" i="1922" s="1"/>
  <c r="H66" i="1922" a="1"/>
  <c r="H66" i="1922" s="1"/>
  <c r="H65" i="1922" a="1"/>
  <c r="H65" i="1922" s="1"/>
  <c r="H64" i="1922" a="1"/>
  <c r="H64" i="1922" s="1"/>
  <c r="D60" i="1922" a="1"/>
  <c r="D60" i="1922" s="1"/>
  <c r="D59" i="1922" a="1"/>
  <c r="D59" i="1922" s="1"/>
  <c r="D58" i="1922" a="1"/>
  <c r="D58" i="1922" s="1"/>
  <c r="H55" i="1922" a="1"/>
  <c r="H55" i="1922" s="1"/>
  <c r="G55" i="1922" a="1"/>
  <c r="G55" i="1922" s="1"/>
  <c r="H54" i="1922" a="1"/>
  <c r="H54" i="1922" s="1"/>
  <c r="G54" i="1922" a="1"/>
  <c r="G54" i="1922" s="1"/>
  <c r="K52" i="1922"/>
  <c r="F52" i="1922" a="1"/>
  <c r="F52" i="1922" s="1"/>
  <c r="H52" i="1922" s="1"/>
  <c r="K51" i="1922"/>
  <c r="F51" i="1922" a="1"/>
  <c r="F51" i="1922" s="1"/>
  <c r="H51" i="1922" s="1"/>
  <c r="K50" i="1922"/>
  <c r="F50" i="1922" a="1"/>
  <c r="F50" i="1922" s="1"/>
  <c r="H50" i="1922" s="1"/>
  <c r="K49" i="1922"/>
  <c r="F49" i="1922" a="1"/>
  <c r="F49" i="1922" s="1"/>
  <c r="H49" i="1922" s="1"/>
  <c r="K48" i="1922"/>
  <c r="F48" i="1922" a="1"/>
  <c r="F48" i="1922" s="1"/>
  <c r="H48" i="1922" s="1"/>
  <c r="K47" i="1922"/>
  <c r="F47" i="1922" a="1"/>
  <c r="F47" i="1922" s="1"/>
  <c r="H47" i="1922" s="1"/>
  <c r="K46" i="1922"/>
  <c r="F46" i="1922" a="1"/>
  <c r="F46" i="1922" s="1"/>
  <c r="H46" i="1922" s="1"/>
  <c r="K45" i="1922"/>
  <c r="F45" i="1922" a="1"/>
  <c r="F45" i="1922" s="1"/>
  <c r="H45" i="1922" s="1"/>
  <c r="K44" i="1922"/>
  <c r="F44" i="1922" a="1"/>
  <c r="F44" i="1922" s="1"/>
  <c r="H44" i="1922" s="1"/>
  <c r="K43" i="1922"/>
  <c r="F43" i="1922" a="1"/>
  <c r="F43" i="1922" s="1"/>
  <c r="H43" i="1922" s="1"/>
  <c r="K42" i="1922"/>
  <c r="F42" i="1922" a="1"/>
  <c r="F42" i="1922" s="1"/>
  <c r="H42" i="1922" s="1"/>
  <c r="K41" i="1922"/>
  <c r="F41" i="1922" a="1"/>
  <c r="F41" i="1922" s="1"/>
  <c r="H41" i="1922" s="1"/>
  <c r="K40" i="1922"/>
  <c r="F40" i="1922" a="1"/>
  <c r="F40" i="1922" s="1"/>
  <c r="H40" i="1922" s="1"/>
  <c r="K39" i="1922"/>
  <c r="F39" i="1922" a="1"/>
  <c r="F39" i="1922" s="1"/>
  <c r="H39" i="1922" s="1"/>
  <c r="F38" i="1922" a="1"/>
  <c r="F38" i="1922" s="1"/>
  <c r="H38" i="1922" s="1"/>
  <c r="K37" i="1922"/>
  <c r="F37" i="1922" a="1"/>
  <c r="F37" i="1922" s="1"/>
  <c r="H37" i="1922" s="1"/>
  <c r="K36" i="1922"/>
  <c r="F36" i="1922" a="1"/>
  <c r="F36" i="1922" s="1"/>
  <c r="H36" i="1922" s="1"/>
  <c r="K35" i="1922"/>
  <c r="F35" i="1922" a="1"/>
  <c r="F35" i="1922" s="1"/>
  <c r="H35" i="1922" s="1"/>
  <c r="K34" i="1922"/>
  <c r="F34" i="1922" a="1"/>
  <c r="F34" i="1922" s="1"/>
  <c r="H34" i="1922" s="1"/>
  <c r="F33" i="1922" a="1"/>
  <c r="F33" i="1922" s="1"/>
  <c r="H33" i="1922" s="1"/>
  <c r="K32" i="1922"/>
  <c r="F32" i="1922" a="1"/>
  <c r="F32" i="1922" s="1"/>
  <c r="H32" i="1922" s="1"/>
  <c r="K31" i="1922"/>
  <c r="F31" i="1922" a="1"/>
  <c r="F31" i="1922" s="1"/>
  <c r="H31" i="1922" s="1"/>
  <c r="K29" i="1922"/>
  <c r="J29" i="1922"/>
  <c r="K28" i="1922"/>
  <c r="J28" i="1922"/>
  <c r="F28" i="1922" a="1"/>
  <c r="F28" i="1922" s="1"/>
  <c r="E28" i="1922" a="1"/>
  <c r="E28" i="1922" s="1"/>
  <c r="K27" i="1922"/>
  <c r="J27" i="1922"/>
  <c r="F27" i="1922" a="1"/>
  <c r="F27" i="1922" s="1"/>
  <c r="E27" i="1922" a="1"/>
  <c r="E27" i="1922" s="1"/>
  <c r="K26" i="1922"/>
  <c r="J26" i="1922"/>
  <c r="F26" i="1922" a="1"/>
  <c r="F26" i="1922" s="1"/>
  <c r="E26" i="1922" a="1"/>
  <c r="E26" i="1922" s="1"/>
  <c r="K25" i="1922"/>
  <c r="J25" i="1922"/>
  <c r="F25" i="1922" a="1"/>
  <c r="F25" i="1922" s="1"/>
  <c r="E25" i="1922" a="1"/>
  <c r="E25" i="1922" s="1"/>
  <c r="K24" i="1922"/>
  <c r="J24" i="1922"/>
  <c r="F24" i="1922" a="1"/>
  <c r="F24" i="1922" s="1"/>
  <c r="E24" i="1922" a="1"/>
  <c r="E24" i="1922" s="1"/>
  <c r="K23" i="1922"/>
  <c r="J23" i="1922"/>
  <c r="F23" i="1922" a="1"/>
  <c r="F23" i="1922" s="1"/>
  <c r="E23" i="1922" a="1"/>
  <c r="E23" i="1922" s="1"/>
  <c r="K22" i="1922"/>
  <c r="J22" i="1922"/>
  <c r="F22" i="1922" a="1"/>
  <c r="F22" i="1922" s="1"/>
  <c r="E22" i="1922" a="1"/>
  <c r="E22" i="1922" s="1"/>
  <c r="K21" i="1922"/>
  <c r="J21" i="1922"/>
  <c r="F21" i="1922" a="1"/>
  <c r="F21" i="1922" s="1"/>
  <c r="E21" i="1922" a="1"/>
  <c r="E21" i="1922" s="1"/>
  <c r="K20" i="1922"/>
  <c r="J20" i="1922"/>
  <c r="F20" i="1922" a="1"/>
  <c r="F20" i="1922" s="1"/>
  <c r="E20" i="1922" a="1"/>
  <c r="E20" i="1922" s="1"/>
  <c r="K19" i="1922"/>
  <c r="J19" i="1922"/>
  <c r="K18" i="1922"/>
  <c r="J18" i="1922"/>
  <c r="F18" i="1922" a="1"/>
  <c r="F18" i="1922" s="1"/>
  <c r="E18" i="1922" a="1"/>
  <c r="E18" i="1922" s="1"/>
  <c r="K17" i="1922"/>
  <c r="J17" i="1922"/>
  <c r="F17" i="1922" a="1"/>
  <c r="F17" i="1922" s="1"/>
  <c r="E17" i="1922" a="1"/>
  <c r="E17" i="1922" s="1"/>
  <c r="K16" i="1922"/>
  <c r="J16" i="1922"/>
  <c r="F16" i="1922" a="1"/>
  <c r="F16" i="1922" s="1"/>
  <c r="E16" i="1922" a="1"/>
  <c r="E16" i="1922" s="1"/>
  <c r="K15" i="1922"/>
  <c r="J15" i="1922"/>
  <c r="F15" i="1922" a="1"/>
  <c r="F15" i="1922" s="1"/>
  <c r="E15" i="1922" a="1"/>
  <c r="E15" i="1922" s="1"/>
  <c r="D12" i="1922" a="1"/>
  <c r="D12" i="1922" s="1"/>
  <c r="D7" i="1922" a="1"/>
  <c r="D7" i="1922" s="1"/>
  <c r="D5" i="1922" a="1"/>
  <c r="D5" i="1922" s="1"/>
  <c r="D4" i="1922" a="1"/>
  <c r="D4" i="1922" s="1"/>
  <c r="H67" i="1921" a="1"/>
  <c r="H67" i="1921" s="1"/>
  <c r="H66" i="1921" a="1"/>
  <c r="H66" i="1921" s="1"/>
  <c r="H65" i="1921" a="1"/>
  <c r="H65" i="1921" s="1"/>
  <c r="H64" i="1921" a="1"/>
  <c r="H64" i="1921" s="1"/>
  <c r="D60" i="1921" a="1"/>
  <c r="D60" i="1921" s="1"/>
  <c r="D59" i="1921" a="1"/>
  <c r="D59" i="1921" s="1"/>
  <c r="D58" i="1921" a="1"/>
  <c r="D58" i="1921" s="1"/>
  <c r="H55" i="1921" a="1"/>
  <c r="H55" i="1921" s="1"/>
  <c r="G55" i="1921" a="1"/>
  <c r="G55" i="1921" s="1"/>
  <c r="H54" i="1921" a="1"/>
  <c r="H54" i="1921" s="1"/>
  <c r="G54" i="1921" a="1"/>
  <c r="G54" i="1921" s="1"/>
  <c r="K52" i="1921"/>
  <c r="F52" i="1921" a="1"/>
  <c r="F52" i="1921" s="1"/>
  <c r="H52" i="1921" s="1"/>
  <c r="K51" i="1921"/>
  <c r="F51" i="1921" a="1"/>
  <c r="F51" i="1921" s="1"/>
  <c r="H51" i="1921" s="1"/>
  <c r="K50" i="1921"/>
  <c r="F50" i="1921" a="1"/>
  <c r="F50" i="1921" s="1"/>
  <c r="H50" i="1921" s="1"/>
  <c r="K49" i="1921"/>
  <c r="F49" i="1921" a="1"/>
  <c r="F49" i="1921" s="1"/>
  <c r="H49" i="1921" s="1"/>
  <c r="K48" i="1921"/>
  <c r="F48" i="1921" a="1"/>
  <c r="F48" i="1921" s="1"/>
  <c r="H48" i="1921" s="1"/>
  <c r="K47" i="1921"/>
  <c r="F47" i="1921" a="1"/>
  <c r="F47" i="1921" s="1"/>
  <c r="H47" i="1921" s="1"/>
  <c r="K46" i="1921"/>
  <c r="F46" i="1921" a="1"/>
  <c r="F46" i="1921" s="1"/>
  <c r="H46" i="1921" s="1"/>
  <c r="K45" i="1921"/>
  <c r="F45" i="1921" a="1"/>
  <c r="F45" i="1921" s="1"/>
  <c r="H45" i="1921" s="1"/>
  <c r="K44" i="1921"/>
  <c r="F44" i="1921" a="1"/>
  <c r="F44" i="1921" s="1"/>
  <c r="H44" i="1921" s="1"/>
  <c r="K43" i="1921"/>
  <c r="F43" i="1921" a="1"/>
  <c r="F43" i="1921" s="1"/>
  <c r="H43" i="1921" s="1"/>
  <c r="K42" i="1921"/>
  <c r="F42" i="1921" a="1"/>
  <c r="F42" i="1921" s="1"/>
  <c r="H42" i="1921" s="1"/>
  <c r="K41" i="1921"/>
  <c r="F41" i="1921" a="1"/>
  <c r="F41" i="1921" s="1"/>
  <c r="H41" i="1921" s="1"/>
  <c r="K40" i="1921"/>
  <c r="F40" i="1921" a="1"/>
  <c r="F40" i="1921" s="1"/>
  <c r="H40" i="1921" s="1"/>
  <c r="K39" i="1921"/>
  <c r="F39" i="1921" a="1"/>
  <c r="F39" i="1921" s="1"/>
  <c r="H39" i="1921" s="1"/>
  <c r="F38" i="1921" a="1"/>
  <c r="F38" i="1921" s="1"/>
  <c r="H38" i="1921" s="1"/>
  <c r="K37" i="1921"/>
  <c r="F37" i="1921" a="1"/>
  <c r="F37" i="1921" s="1"/>
  <c r="H37" i="1921" s="1"/>
  <c r="K36" i="1921"/>
  <c r="F36" i="1921" a="1"/>
  <c r="F36" i="1921" s="1"/>
  <c r="H36" i="1921" s="1"/>
  <c r="K35" i="1921"/>
  <c r="F35" i="1921" a="1"/>
  <c r="F35" i="1921" s="1"/>
  <c r="H35" i="1921" s="1"/>
  <c r="K34" i="1921"/>
  <c r="F34" i="1921" a="1"/>
  <c r="F34" i="1921" s="1"/>
  <c r="H34" i="1921" s="1"/>
  <c r="F33" i="1921" a="1"/>
  <c r="F33" i="1921" s="1"/>
  <c r="H33" i="1921" s="1"/>
  <c r="K32" i="1921"/>
  <c r="F32" i="1921" a="1"/>
  <c r="F32" i="1921" s="1"/>
  <c r="H32" i="1921" s="1"/>
  <c r="K31" i="1921"/>
  <c r="F31" i="1921" a="1"/>
  <c r="F31" i="1921" s="1"/>
  <c r="H31" i="1921" s="1"/>
  <c r="K29" i="1921"/>
  <c r="J29" i="1921"/>
  <c r="K28" i="1921"/>
  <c r="J28" i="1921"/>
  <c r="F28" i="1921" a="1"/>
  <c r="F28" i="1921" s="1"/>
  <c r="E28" i="1921" a="1"/>
  <c r="E28" i="1921" s="1"/>
  <c r="K27" i="1921"/>
  <c r="J27" i="1921"/>
  <c r="F27" i="1921" a="1"/>
  <c r="F27" i="1921" s="1"/>
  <c r="E27" i="1921" a="1"/>
  <c r="E27" i="1921" s="1"/>
  <c r="K26" i="1921"/>
  <c r="J26" i="1921"/>
  <c r="F26" i="1921" a="1"/>
  <c r="F26" i="1921" s="1"/>
  <c r="E26" i="1921" a="1"/>
  <c r="E26" i="1921" s="1"/>
  <c r="K25" i="1921"/>
  <c r="J25" i="1921"/>
  <c r="F25" i="1921" a="1"/>
  <c r="F25" i="1921" s="1"/>
  <c r="E25" i="1921" a="1"/>
  <c r="E25" i="1921" s="1"/>
  <c r="K24" i="1921"/>
  <c r="J24" i="1921"/>
  <c r="F24" i="1921" a="1"/>
  <c r="F24" i="1921" s="1"/>
  <c r="E24" i="1921" a="1"/>
  <c r="E24" i="1921" s="1"/>
  <c r="K23" i="1921"/>
  <c r="J23" i="1921"/>
  <c r="F23" i="1921" a="1"/>
  <c r="F23" i="1921" s="1"/>
  <c r="E23" i="1921" a="1"/>
  <c r="E23" i="1921" s="1"/>
  <c r="K22" i="1921"/>
  <c r="J22" i="1921"/>
  <c r="F22" i="1921" a="1"/>
  <c r="F22" i="1921" s="1"/>
  <c r="E22" i="1921" a="1"/>
  <c r="E22" i="1921" s="1"/>
  <c r="K21" i="1921"/>
  <c r="J21" i="1921"/>
  <c r="F21" i="1921" a="1"/>
  <c r="F21" i="1921" s="1"/>
  <c r="E21" i="1921" a="1"/>
  <c r="E21" i="1921" s="1"/>
  <c r="K20" i="1921"/>
  <c r="J20" i="1921"/>
  <c r="F20" i="1921" a="1"/>
  <c r="F20" i="1921" s="1"/>
  <c r="E20" i="1921" a="1"/>
  <c r="E20" i="1921" s="1"/>
  <c r="K19" i="1921"/>
  <c r="J19" i="1921"/>
  <c r="K18" i="1921"/>
  <c r="J18" i="1921"/>
  <c r="F18" i="1921" a="1"/>
  <c r="F18" i="1921" s="1"/>
  <c r="E18" i="1921" a="1"/>
  <c r="E18" i="1921" s="1"/>
  <c r="K17" i="1921"/>
  <c r="J17" i="1921"/>
  <c r="F17" i="1921" a="1"/>
  <c r="F17" i="1921" s="1"/>
  <c r="E17" i="1921" a="1"/>
  <c r="E17" i="1921" s="1"/>
  <c r="K16" i="1921"/>
  <c r="J16" i="1921"/>
  <c r="F16" i="1921" a="1"/>
  <c r="F16" i="1921" s="1"/>
  <c r="E16" i="1921" a="1"/>
  <c r="E16" i="1921" s="1"/>
  <c r="K15" i="1921"/>
  <c r="J15" i="1921"/>
  <c r="F15" i="1921" a="1"/>
  <c r="F15" i="1921" s="1"/>
  <c r="E15" i="1921" a="1"/>
  <c r="E15" i="1921" s="1"/>
  <c r="D12" i="1921" a="1"/>
  <c r="D12" i="1921" s="1"/>
  <c r="D7" i="1921" a="1"/>
  <c r="D7" i="1921" s="1"/>
  <c r="D5" i="1921" a="1"/>
  <c r="D5" i="1921" s="1"/>
  <c r="D4" i="1921" a="1"/>
  <c r="D4" i="1921" s="1"/>
  <c r="H67" i="1920" a="1"/>
  <c r="H67" i="1920" s="1"/>
  <c r="H66" i="1920" a="1"/>
  <c r="H66" i="1920" s="1"/>
  <c r="H65" i="1920" a="1"/>
  <c r="H65" i="1920" s="1"/>
  <c r="H64" i="1920" a="1"/>
  <c r="H64" i="1920" s="1"/>
  <c r="D60" i="1920" a="1"/>
  <c r="D60" i="1920" s="1"/>
  <c r="D59" i="1920" a="1"/>
  <c r="D59" i="1920" s="1"/>
  <c r="D58" i="1920" a="1"/>
  <c r="D58" i="1920" s="1"/>
  <c r="H55" i="1920" a="1"/>
  <c r="H55" i="1920" s="1"/>
  <c r="G55" i="1920" a="1"/>
  <c r="G55" i="1920" s="1"/>
  <c r="H54" i="1920" a="1"/>
  <c r="H54" i="1920" s="1"/>
  <c r="G54" i="1920" a="1"/>
  <c r="G54" i="1920" s="1"/>
  <c r="K52" i="1920"/>
  <c r="F52" i="1920" a="1"/>
  <c r="F52" i="1920" s="1"/>
  <c r="H52" i="1920" s="1"/>
  <c r="K51" i="1920"/>
  <c r="F51" i="1920" a="1"/>
  <c r="F51" i="1920" s="1"/>
  <c r="H51" i="1920" s="1"/>
  <c r="K50" i="1920"/>
  <c r="F50" i="1920" a="1"/>
  <c r="F50" i="1920" s="1"/>
  <c r="H50" i="1920" s="1"/>
  <c r="K49" i="1920"/>
  <c r="F49" i="1920" a="1"/>
  <c r="F49" i="1920" s="1"/>
  <c r="H49" i="1920" s="1"/>
  <c r="K48" i="1920"/>
  <c r="F48" i="1920" a="1"/>
  <c r="F48" i="1920" s="1"/>
  <c r="H48" i="1920" s="1"/>
  <c r="K47" i="1920"/>
  <c r="F47" i="1920" a="1"/>
  <c r="F47" i="1920" s="1"/>
  <c r="H47" i="1920" s="1"/>
  <c r="K46" i="1920"/>
  <c r="F46" i="1920" a="1"/>
  <c r="F46" i="1920" s="1"/>
  <c r="H46" i="1920" s="1"/>
  <c r="K45" i="1920"/>
  <c r="F45" i="1920" a="1"/>
  <c r="F45" i="1920" s="1"/>
  <c r="H45" i="1920" s="1"/>
  <c r="K44" i="1920"/>
  <c r="F44" i="1920" a="1"/>
  <c r="F44" i="1920" s="1"/>
  <c r="H44" i="1920" s="1"/>
  <c r="K43" i="1920"/>
  <c r="F43" i="1920" a="1"/>
  <c r="F43" i="1920" s="1"/>
  <c r="H43" i="1920" s="1"/>
  <c r="K42" i="1920"/>
  <c r="F42" i="1920" a="1"/>
  <c r="F42" i="1920" s="1"/>
  <c r="H42" i="1920" s="1"/>
  <c r="K41" i="1920"/>
  <c r="F41" i="1920" a="1"/>
  <c r="F41" i="1920" s="1"/>
  <c r="H41" i="1920" s="1"/>
  <c r="K40" i="1920"/>
  <c r="F40" i="1920" a="1"/>
  <c r="F40" i="1920" s="1"/>
  <c r="H40" i="1920" s="1"/>
  <c r="K39" i="1920"/>
  <c r="F39" i="1920" a="1"/>
  <c r="F39" i="1920" s="1"/>
  <c r="H39" i="1920" s="1"/>
  <c r="F38" i="1920" a="1"/>
  <c r="F38" i="1920" s="1"/>
  <c r="H38" i="1920" s="1"/>
  <c r="K37" i="1920"/>
  <c r="F37" i="1920" a="1"/>
  <c r="F37" i="1920" s="1"/>
  <c r="H37" i="1920" s="1"/>
  <c r="K36" i="1920"/>
  <c r="F36" i="1920" a="1"/>
  <c r="F36" i="1920" s="1"/>
  <c r="H36" i="1920" s="1"/>
  <c r="K35" i="1920"/>
  <c r="F35" i="1920" a="1"/>
  <c r="F35" i="1920" s="1"/>
  <c r="H35" i="1920" s="1"/>
  <c r="K34" i="1920"/>
  <c r="F34" i="1920" a="1"/>
  <c r="F34" i="1920" s="1"/>
  <c r="H34" i="1920" s="1"/>
  <c r="F33" i="1920" a="1"/>
  <c r="F33" i="1920" s="1"/>
  <c r="H33" i="1920" s="1"/>
  <c r="K32" i="1920"/>
  <c r="F32" i="1920" a="1"/>
  <c r="F32" i="1920" s="1"/>
  <c r="H32" i="1920" s="1"/>
  <c r="K31" i="1920"/>
  <c r="F31" i="1920" a="1"/>
  <c r="F31" i="1920" s="1"/>
  <c r="H31" i="1920" s="1"/>
  <c r="K29" i="1920"/>
  <c r="J29" i="1920"/>
  <c r="K28" i="1920"/>
  <c r="J28" i="1920"/>
  <c r="F28" i="1920" a="1"/>
  <c r="F28" i="1920" s="1"/>
  <c r="E28" i="1920" a="1"/>
  <c r="E28" i="1920" s="1"/>
  <c r="K27" i="1920"/>
  <c r="J27" i="1920"/>
  <c r="F27" i="1920" a="1"/>
  <c r="F27" i="1920" s="1"/>
  <c r="E27" i="1920" a="1"/>
  <c r="E27" i="1920" s="1"/>
  <c r="K26" i="1920"/>
  <c r="J26" i="1920"/>
  <c r="F26" i="1920" a="1"/>
  <c r="F26" i="1920" s="1"/>
  <c r="E26" i="1920" a="1"/>
  <c r="E26" i="1920" s="1"/>
  <c r="K25" i="1920"/>
  <c r="J25" i="1920"/>
  <c r="F25" i="1920" a="1"/>
  <c r="F25" i="1920" s="1"/>
  <c r="E25" i="1920" a="1"/>
  <c r="E25" i="1920" s="1"/>
  <c r="K24" i="1920"/>
  <c r="J24" i="1920"/>
  <c r="F24" i="1920" a="1"/>
  <c r="F24" i="1920" s="1"/>
  <c r="E24" i="1920" a="1"/>
  <c r="E24" i="1920" s="1"/>
  <c r="K23" i="1920"/>
  <c r="J23" i="1920"/>
  <c r="F23" i="1920" a="1"/>
  <c r="F23" i="1920" s="1"/>
  <c r="E23" i="1920" a="1"/>
  <c r="E23" i="1920" s="1"/>
  <c r="K22" i="1920"/>
  <c r="J22" i="1920"/>
  <c r="F22" i="1920" a="1"/>
  <c r="F22" i="1920" s="1"/>
  <c r="E22" i="1920" a="1"/>
  <c r="E22" i="1920" s="1"/>
  <c r="K21" i="1920"/>
  <c r="J21" i="1920"/>
  <c r="F21" i="1920" a="1"/>
  <c r="F21" i="1920" s="1"/>
  <c r="E21" i="1920" a="1"/>
  <c r="E21" i="1920" s="1"/>
  <c r="K20" i="1920"/>
  <c r="J20" i="1920"/>
  <c r="F20" i="1920" a="1"/>
  <c r="F20" i="1920" s="1"/>
  <c r="E20" i="1920" a="1"/>
  <c r="E20" i="1920" s="1"/>
  <c r="K19" i="1920"/>
  <c r="J19" i="1920"/>
  <c r="K18" i="1920"/>
  <c r="J18" i="1920"/>
  <c r="F18" i="1920" a="1"/>
  <c r="F18" i="1920" s="1"/>
  <c r="E18" i="1920" a="1"/>
  <c r="E18" i="1920" s="1"/>
  <c r="K17" i="1920"/>
  <c r="J17" i="1920"/>
  <c r="F17" i="1920" a="1"/>
  <c r="F17" i="1920" s="1"/>
  <c r="E17" i="1920" a="1"/>
  <c r="E17" i="1920" s="1"/>
  <c r="K16" i="1920"/>
  <c r="J16" i="1920"/>
  <c r="F16" i="1920" a="1"/>
  <c r="F16" i="1920" s="1"/>
  <c r="E16" i="1920" a="1"/>
  <c r="E16" i="1920" s="1"/>
  <c r="K15" i="1920"/>
  <c r="J15" i="1920"/>
  <c r="F15" i="1920" a="1"/>
  <c r="F15" i="1920" s="1"/>
  <c r="E15" i="1920" a="1"/>
  <c r="E15" i="1920" s="1"/>
  <c r="D12" i="1920" a="1"/>
  <c r="D12" i="1920" s="1"/>
  <c r="D7" i="1920" a="1"/>
  <c r="D7" i="1920" s="1"/>
  <c r="D5" i="1920" a="1"/>
  <c r="D5" i="1920" s="1"/>
  <c r="D4" i="1920" a="1"/>
  <c r="D4" i="1920" s="1"/>
  <c r="H67" i="1919" a="1"/>
  <c r="H67" i="1919" s="1"/>
  <c r="H66" i="1919" a="1"/>
  <c r="H66" i="1919" s="1"/>
  <c r="H65" i="1919" a="1"/>
  <c r="H65" i="1919" s="1"/>
  <c r="H64" i="1919" a="1"/>
  <c r="H64" i="1919" s="1"/>
  <c r="D60" i="1919" a="1"/>
  <c r="D60" i="1919" s="1"/>
  <c r="D59" i="1919" a="1"/>
  <c r="D59" i="1919" s="1"/>
  <c r="D58" i="1919" a="1"/>
  <c r="D58" i="1919" s="1"/>
  <c r="H55" i="1919" a="1"/>
  <c r="H55" i="1919" s="1"/>
  <c r="G55" i="1919" a="1"/>
  <c r="G55" i="1919" s="1"/>
  <c r="H54" i="1919" a="1"/>
  <c r="H54" i="1919" s="1"/>
  <c r="G54" i="1919" a="1"/>
  <c r="G54" i="1919" s="1"/>
  <c r="K52" i="1919"/>
  <c r="F52" i="1919" a="1"/>
  <c r="F52" i="1919" s="1"/>
  <c r="H52" i="1919" s="1"/>
  <c r="K51" i="1919"/>
  <c r="F51" i="1919" a="1"/>
  <c r="F51" i="1919" s="1"/>
  <c r="H51" i="1919" s="1"/>
  <c r="K50" i="1919"/>
  <c r="F50" i="1919" a="1"/>
  <c r="F50" i="1919" s="1"/>
  <c r="H50" i="1919" s="1"/>
  <c r="K49" i="1919"/>
  <c r="F49" i="1919" a="1"/>
  <c r="F49" i="1919" s="1"/>
  <c r="H49" i="1919" s="1"/>
  <c r="K48" i="1919"/>
  <c r="F48" i="1919" a="1"/>
  <c r="F48" i="1919" s="1"/>
  <c r="H48" i="1919" s="1"/>
  <c r="K47" i="1919"/>
  <c r="F47" i="1919" a="1"/>
  <c r="F47" i="1919" s="1"/>
  <c r="H47" i="1919" s="1"/>
  <c r="K46" i="1919"/>
  <c r="F46" i="1919" a="1"/>
  <c r="F46" i="1919" s="1"/>
  <c r="H46" i="1919" s="1"/>
  <c r="K45" i="1919"/>
  <c r="F45" i="1919" a="1"/>
  <c r="F45" i="1919" s="1"/>
  <c r="H45" i="1919" s="1"/>
  <c r="K44" i="1919"/>
  <c r="F44" i="1919" a="1"/>
  <c r="F44" i="1919" s="1"/>
  <c r="H44" i="1919" s="1"/>
  <c r="K43" i="1919"/>
  <c r="F43" i="1919" a="1"/>
  <c r="F43" i="1919" s="1"/>
  <c r="H43" i="1919" s="1"/>
  <c r="K42" i="1919"/>
  <c r="F42" i="1919" a="1"/>
  <c r="F42" i="1919" s="1"/>
  <c r="H42" i="1919" s="1"/>
  <c r="K41" i="1919"/>
  <c r="F41" i="1919" a="1"/>
  <c r="F41" i="1919" s="1"/>
  <c r="H41" i="1919" s="1"/>
  <c r="K40" i="1919"/>
  <c r="F40" i="1919" a="1"/>
  <c r="F40" i="1919" s="1"/>
  <c r="H40" i="1919" s="1"/>
  <c r="K39" i="1919"/>
  <c r="F39" i="1919" a="1"/>
  <c r="F39" i="1919" s="1"/>
  <c r="H39" i="1919" s="1"/>
  <c r="F38" i="1919" a="1"/>
  <c r="F38" i="1919" s="1"/>
  <c r="H38" i="1919" s="1"/>
  <c r="K37" i="1919"/>
  <c r="F37" i="1919" a="1"/>
  <c r="F37" i="1919" s="1"/>
  <c r="H37" i="1919" s="1"/>
  <c r="K36" i="1919"/>
  <c r="F36" i="1919" a="1"/>
  <c r="F36" i="1919" s="1"/>
  <c r="H36" i="1919" s="1"/>
  <c r="K35" i="1919"/>
  <c r="F35" i="1919" a="1"/>
  <c r="F35" i="1919" s="1"/>
  <c r="H35" i="1919" s="1"/>
  <c r="K34" i="1919"/>
  <c r="F34" i="1919" a="1"/>
  <c r="F34" i="1919" s="1"/>
  <c r="H34" i="1919" s="1"/>
  <c r="F33" i="1919" a="1"/>
  <c r="F33" i="1919" s="1"/>
  <c r="H33" i="1919" s="1"/>
  <c r="K32" i="1919"/>
  <c r="F32" i="1919" a="1"/>
  <c r="F32" i="1919" s="1"/>
  <c r="H32" i="1919" s="1"/>
  <c r="K31" i="1919"/>
  <c r="F31" i="1919" a="1"/>
  <c r="F31" i="1919" s="1"/>
  <c r="H31" i="1919" s="1"/>
  <c r="K29" i="1919"/>
  <c r="J29" i="1919"/>
  <c r="K28" i="1919"/>
  <c r="J28" i="1919"/>
  <c r="F28" i="1919" a="1"/>
  <c r="F28" i="1919" s="1"/>
  <c r="E28" i="1919" a="1"/>
  <c r="E28" i="1919" s="1"/>
  <c r="K27" i="1919"/>
  <c r="J27" i="1919"/>
  <c r="F27" i="1919" a="1"/>
  <c r="F27" i="1919" s="1"/>
  <c r="E27" i="1919" a="1"/>
  <c r="E27" i="1919" s="1"/>
  <c r="K26" i="1919"/>
  <c r="J26" i="1919"/>
  <c r="F26" i="1919" a="1"/>
  <c r="F26" i="1919" s="1"/>
  <c r="E26" i="1919" a="1"/>
  <c r="E26" i="1919" s="1"/>
  <c r="K25" i="1919"/>
  <c r="J25" i="1919"/>
  <c r="F25" i="1919" a="1"/>
  <c r="F25" i="1919" s="1"/>
  <c r="E25" i="1919" a="1"/>
  <c r="E25" i="1919" s="1"/>
  <c r="K24" i="1919"/>
  <c r="J24" i="1919"/>
  <c r="F24" i="1919" a="1"/>
  <c r="F24" i="1919" s="1"/>
  <c r="E24" i="1919" a="1"/>
  <c r="E24" i="1919" s="1"/>
  <c r="K23" i="1919"/>
  <c r="J23" i="1919"/>
  <c r="F23" i="1919" a="1"/>
  <c r="F23" i="1919" s="1"/>
  <c r="E23" i="1919" a="1"/>
  <c r="E23" i="1919" s="1"/>
  <c r="K22" i="1919"/>
  <c r="J22" i="1919"/>
  <c r="F22" i="1919" a="1"/>
  <c r="F22" i="1919" s="1"/>
  <c r="E22" i="1919" a="1"/>
  <c r="E22" i="1919" s="1"/>
  <c r="K21" i="1919"/>
  <c r="J21" i="1919"/>
  <c r="F21" i="1919" a="1"/>
  <c r="F21" i="1919" s="1"/>
  <c r="E21" i="1919" a="1"/>
  <c r="E21" i="1919" s="1"/>
  <c r="K20" i="1919"/>
  <c r="J20" i="1919"/>
  <c r="F20" i="1919" a="1"/>
  <c r="F20" i="1919" s="1"/>
  <c r="E20" i="1919" a="1"/>
  <c r="E20" i="1919" s="1"/>
  <c r="K19" i="1919"/>
  <c r="J19" i="1919"/>
  <c r="K18" i="1919"/>
  <c r="J18" i="1919"/>
  <c r="F18" i="1919" a="1"/>
  <c r="F18" i="1919" s="1"/>
  <c r="E18" i="1919" a="1"/>
  <c r="E18" i="1919" s="1"/>
  <c r="K17" i="1919"/>
  <c r="J17" i="1919"/>
  <c r="F17" i="1919" a="1"/>
  <c r="F17" i="1919" s="1"/>
  <c r="E17" i="1919" a="1"/>
  <c r="E17" i="1919" s="1"/>
  <c r="K16" i="1919"/>
  <c r="J16" i="1919"/>
  <c r="F16" i="1919" a="1"/>
  <c r="F16" i="1919" s="1"/>
  <c r="E16" i="1919" a="1"/>
  <c r="E16" i="1919" s="1"/>
  <c r="K15" i="1919"/>
  <c r="J15" i="1919"/>
  <c r="F15" i="1919" a="1"/>
  <c r="F15" i="1919" s="1"/>
  <c r="E15" i="1919" a="1"/>
  <c r="E15" i="1919" s="1"/>
  <c r="D12" i="1919" a="1"/>
  <c r="D12" i="1919" s="1"/>
  <c r="D7" i="1919" a="1"/>
  <c r="D7" i="1919" s="1"/>
  <c r="D5" i="1919" a="1"/>
  <c r="D5" i="1919" s="1"/>
  <c r="D4" i="1919" a="1"/>
  <c r="D4" i="1919" s="1"/>
  <c r="H67" i="1918" a="1"/>
  <c r="H67" i="1918" s="1"/>
  <c r="H66" i="1918" a="1"/>
  <c r="H66" i="1918" s="1"/>
  <c r="H65" i="1918" a="1"/>
  <c r="H65" i="1918" s="1"/>
  <c r="H64" i="1918" a="1"/>
  <c r="H64" i="1918" s="1"/>
  <c r="D60" i="1918" a="1"/>
  <c r="D60" i="1918" s="1"/>
  <c r="D59" i="1918" a="1"/>
  <c r="D59" i="1918" s="1"/>
  <c r="D58" i="1918" a="1"/>
  <c r="D58" i="1918" s="1"/>
  <c r="H55" i="1918" a="1"/>
  <c r="H55" i="1918" s="1"/>
  <c r="G55" i="1918" a="1"/>
  <c r="G55" i="1918" s="1"/>
  <c r="H54" i="1918" a="1"/>
  <c r="H54" i="1918" s="1"/>
  <c r="G54" i="1918" a="1"/>
  <c r="G54" i="1918" s="1"/>
  <c r="K52" i="1918"/>
  <c r="F52" i="1918" a="1"/>
  <c r="F52" i="1918" s="1"/>
  <c r="H52" i="1918" s="1"/>
  <c r="K51" i="1918"/>
  <c r="F51" i="1918" a="1"/>
  <c r="F51" i="1918" s="1"/>
  <c r="H51" i="1918" s="1"/>
  <c r="K50" i="1918"/>
  <c r="F50" i="1918" a="1"/>
  <c r="F50" i="1918" s="1"/>
  <c r="H50" i="1918" s="1"/>
  <c r="K49" i="1918"/>
  <c r="F49" i="1918" a="1"/>
  <c r="F49" i="1918" s="1"/>
  <c r="H49" i="1918" s="1"/>
  <c r="K48" i="1918"/>
  <c r="F48" i="1918" a="1"/>
  <c r="F48" i="1918" s="1"/>
  <c r="H48" i="1918" s="1"/>
  <c r="K47" i="1918"/>
  <c r="F47" i="1918" a="1"/>
  <c r="F47" i="1918" s="1"/>
  <c r="H47" i="1918" s="1"/>
  <c r="K46" i="1918"/>
  <c r="F46" i="1918" a="1"/>
  <c r="F46" i="1918" s="1"/>
  <c r="H46" i="1918" s="1"/>
  <c r="K45" i="1918"/>
  <c r="F45" i="1918" a="1"/>
  <c r="F45" i="1918" s="1"/>
  <c r="H45" i="1918" s="1"/>
  <c r="K44" i="1918"/>
  <c r="F44" i="1918" a="1"/>
  <c r="F44" i="1918" s="1"/>
  <c r="H44" i="1918" s="1"/>
  <c r="K43" i="1918"/>
  <c r="F43" i="1918" a="1"/>
  <c r="F43" i="1918" s="1"/>
  <c r="H43" i="1918" s="1"/>
  <c r="K42" i="1918"/>
  <c r="F42" i="1918" a="1"/>
  <c r="F42" i="1918" s="1"/>
  <c r="H42" i="1918" s="1"/>
  <c r="K41" i="1918"/>
  <c r="F41" i="1918" a="1"/>
  <c r="F41" i="1918" s="1"/>
  <c r="H41" i="1918" s="1"/>
  <c r="K40" i="1918"/>
  <c r="F40" i="1918" a="1"/>
  <c r="F40" i="1918" s="1"/>
  <c r="H40" i="1918" s="1"/>
  <c r="K39" i="1918"/>
  <c r="F39" i="1918" a="1"/>
  <c r="F39" i="1918" s="1"/>
  <c r="H39" i="1918" s="1"/>
  <c r="F38" i="1918" a="1"/>
  <c r="F38" i="1918" s="1"/>
  <c r="H38" i="1918" s="1"/>
  <c r="K37" i="1918"/>
  <c r="F37" i="1918" a="1"/>
  <c r="F37" i="1918" s="1"/>
  <c r="H37" i="1918" s="1"/>
  <c r="K36" i="1918"/>
  <c r="F36" i="1918" a="1"/>
  <c r="F36" i="1918" s="1"/>
  <c r="H36" i="1918" s="1"/>
  <c r="K35" i="1918"/>
  <c r="F35" i="1918" a="1"/>
  <c r="F35" i="1918" s="1"/>
  <c r="H35" i="1918" s="1"/>
  <c r="K34" i="1918"/>
  <c r="F34" i="1918" a="1"/>
  <c r="F34" i="1918" s="1"/>
  <c r="H34" i="1918" s="1"/>
  <c r="F33" i="1918" a="1"/>
  <c r="F33" i="1918" s="1"/>
  <c r="H33" i="1918" s="1"/>
  <c r="K32" i="1918"/>
  <c r="F32" i="1918" a="1"/>
  <c r="F32" i="1918" s="1"/>
  <c r="H32" i="1918" s="1"/>
  <c r="K31" i="1918"/>
  <c r="F31" i="1918" a="1"/>
  <c r="F31" i="1918" s="1"/>
  <c r="H31" i="1918" s="1"/>
  <c r="K29" i="1918"/>
  <c r="J29" i="1918"/>
  <c r="K28" i="1918"/>
  <c r="J28" i="1918"/>
  <c r="F28" i="1918" a="1"/>
  <c r="F28" i="1918" s="1"/>
  <c r="E28" i="1918" a="1"/>
  <c r="E28" i="1918" s="1"/>
  <c r="K27" i="1918"/>
  <c r="J27" i="1918"/>
  <c r="F27" i="1918" a="1"/>
  <c r="F27" i="1918" s="1"/>
  <c r="E27" i="1918" a="1"/>
  <c r="E27" i="1918" s="1"/>
  <c r="K26" i="1918"/>
  <c r="J26" i="1918"/>
  <c r="F26" i="1918" a="1"/>
  <c r="F26" i="1918" s="1"/>
  <c r="E26" i="1918" a="1"/>
  <c r="E26" i="1918" s="1"/>
  <c r="K25" i="1918"/>
  <c r="J25" i="1918"/>
  <c r="F25" i="1918" a="1"/>
  <c r="F25" i="1918" s="1"/>
  <c r="E25" i="1918" a="1"/>
  <c r="E25" i="1918" s="1"/>
  <c r="K24" i="1918"/>
  <c r="J24" i="1918"/>
  <c r="F24" i="1918" a="1"/>
  <c r="F24" i="1918" s="1"/>
  <c r="E24" i="1918" a="1"/>
  <c r="E24" i="1918" s="1"/>
  <c r="K23" i="1918"/>
  <c r="J23" i="1918"/>
  <c r="F23" i="1918" a="1"/>
  <c r="F23" i="1918" s="1"/>
  <c r="E23" i="1918" a="1"/>
  <c r="E23" i="1918" s="1"/>
  <c r="K22" i="1918"/>
  <c r="J22" i="1918"/>
  <c r="F22" i="1918" a="1"/>
  <c r="F22" i="1918" s="1"/>
  <c r="E22" i="1918" a="1"/>
  <c r="E22" i="1918" s="1"/>
  <c r="K21" i="1918"/>
  <c r="J21" i="1918"/>
  <c r="F21" i="1918" a="1"/>
  <c r="F21" i="1918" s="1"/>
  <c r="E21" i="1918" a="1"/>
  <c r="E21" i="1918" s="1"/>
  <c r="K20" i="1918"/>
  <c r="J20" i="1918"/>
  <c r="F20" i="1918" a="1"/>
  <c r="F20" i="1918" s="1"/>
  <c r="E20" i="1918" a="1"/>
  <c r="E20" i="1918" s="1"/>
  <c r="K19" i="1918"/>
  <c r="J19" i="1918"/>
  <c r="K18" i="1918"/>
  <c r="J18" i="1918"/>
  <c r="F18" i="1918" a="1"/>
  <c r="F18" i="1918" s="1"/>
  <c r="E18" i="1918" a="1"/>
  <c r="E18" i="1918" s="1"/>
  <c r="K17" i="1918"/>
  <c r="J17" i="1918"/>
  <c r="F17" i="1918" a="1"/>
  <c r="F17" i="1918" s="1"/>
  <c r="E17" i="1918" a="1"/>
  <c r="E17" i="1918" s="1"/>
  <c r="K16" i="1918"/>
  <c r="J16" i="1918"/>
  <c r="F16" i="1918" a="1"/>
  <c r="F16" i="1918" s="1"/>
  <c r="E16" i="1918" a="1"/>
  <c r="E16" i="1918" s="1"/>
  <c r="K15" i="1918"/>
  <c r="J15" i="1918"/>
  <c r="F15" i="1918" a="1"/>
  <c r="F15" i="1918" s="1"/>
  <c r="E15" i="1918" a="1"/>
  <c r="E15" i="1918" s="1"/>
  <c r="D12" i="1918" a="1"/>
  <c r="D12" i="1918" s="1"/>
  <c r="D7" i="1918" a="1"/>
  <c r="D7" i="1918" s="1"/>
  <c r="D5" i="1918" a="1"/>
  <c r="D5" i="1918" s="1"/>
  <c r="D4" i="1918" a="1"/>
  <c r="D4" i="1918" s="1"/>
  <c r="H67" i="1917" a="1"/>
  <c r="H67" i="1917" s="1"/>
  <c r="H66" i="1917" a="1"/>
  <c r="H66" i="1917" s="1"/>
  <c r="H65" i="1917" a="1"/>
  <c r="H65" i="1917" s="1"/>
  <c r="H64" i="1917" a="1"/>
  <c r="H64" i="1917" s="1"/>
  <c r="D60" i="1917" a="1"/>
  <c r="D60" i="1917" s="1"/>
  <c r="D59" i="1917" a="1"/>
  <c r="D59" i="1917" s="1"/>
  <c r="D58" i="1917" a="1"/>
  <c r="D58" i="1917" s="1"/>
  <c r="H55" i="1917" a="1"/>
  <c r="H55" i="1917" s="1"/>
  <c r="G55" i="1917" a="1"/>
  <c r="G55" i="1917" s="1"/>
  <c r="H54" i="1917" a="1"/>
  <c r="H54" i="1917" s="1"/>
  <c r="G54" i="1917" a="1"/>
  <c r="G54" i="1917" s="1"/>
  <c r="K52" i="1917"/>
  <c r="F52" i="1917" a="1"/>
  <c r="F52" i="1917" s="1"/>
  <c r="H52" i="1917" s="1"/>
  <c r="K51" i="1917"/>
  <c r="F51" i="1917" a="1"/>
  <c r="F51" i="1917" s="1"/>
  <c r="H51" i="1917" s="1"/>
  <c r="K50" i="1917"/>
  <c r="F50" i="1917" a="1"/>
  <c r="F50" i="1917" s="1"/>
  <c r="H50" i="1917" s="1"/>
  <c r="K49" i="1917"/>
  <c r="F49" i="1917" a="1"/>
  <c r="F49" i="1917" s="1"/>
  <c r="H49" i="1917" s="1"/>
  <c r="K48" i="1917"/>
  <c r="F48" i="1917" a="1"/>
  <c r="F48" i="1917" s="1"/>
  <c r="H48" i="1917" s="1"/>
  <c r="K47" i="1917"/>
  <c r="F47" i="1917" a="1"/>
  <c r="F47" i="1917" s="1"/>
  <c r="H47" i="1917" s="1"/>
  <c r="K46" i="1917"/>
  <c r="F46" i="1917" a="1"/>
  <c r="F46" i="1917" s="1"/>
  <c r="H46" i="1917" s="1"/>
  <c r="K45" i="1917"/>
  <c r="F45" i="1917" a="1"/>
  <c r="F45" i="1917" s="1"/>
  <c r="H45" i="1917" s="1"/>
  <c r="K44" i="1917"/>
  <c r="F44" i="1917" a="1"/>
  <c r="F44" i="1917" s="1"/>
  <c r="H44" i="1917" s="1"/>
  <c r="K43" i="1917"/>
  <c r="F43" i="1917" a="1"/>
  <c r="F43" i="1917" s="1"/>
  <c r="H43" i="1917" s="1"/>
  <c r="K42" i="1917"/>
  <c r="F42" i="1917" a="1"/>
  <c r="F42" i="1917" s="1"/>
  <c r="H42" i="1917" s="1"/>
  <c r="K41" i="1917"/>
  <c r="F41" i="1917" a="1"/>
  <c r="F41" i="1917" s="1"/>
  <c r="H41" i="1917" s="1"/>
  <c r="K40" i="1917"/>
  <c r="F40" i="1917" a="1"/>
  <c r="F40" i="1917" s="1"/>
  <c r="H40" i="1917" s="1"/>
  <c r="K39" i="1917"/>
  <c r="F39" i="1917" a="1"/>
  <c r="F39" i="1917" s="1"/>
  <c r="H39" i="1917" s="1"/>
  <c r="F38" i="1917" a="1"/>
  <c r="F38" i="1917" s="1"/>
  <c r="H38" i="1917" s="1"/>
  <c r="K37" i="1917"/>
  <c r="F37" i="1917" a="1"/>
  <c r="F37" i="1917" s="1"/>
  <c r="H37" i="1917" s="1"/>
  <c r="K36" i="1917"/>
  <c r="F36" i="1917" a="1"/>
  <c r="F36" i="1917" s="1"/>
  <c r="H36" i="1917" s="1"/>
  <c r="K35" i="1917"/>
  <c r="F35" i="1917" a="1"/>
  <c r="F35" i="1917" s="1"/>
  <c r="H35" i="1917" s="1"/>
  <c r="K34" i="1917"/>
  <c r="F34" i="1917" a="1"/>
  <c r="F34" i="1917" s="1"/>
  <c r="H34" i="1917" s="1"/>
  <c r="F33" i="1917" a="1"/>
  <c r="F33" i="1917" s="1"/>
  <c r="H33" i="1917" s="1"/>
  <c r="K32" i="1917"/>
  <c r="F32" i="1917" a="1"/>
  <c r="F32" i="1917" s="1"/>
  <c r="H32" i="1917" s="1"/>
  <c r="K31" i="1917"/>
  <c r="F31" i="1917" a="1"/>
  <c r="F31" i="1917" s="1"/>
  <c r="H31" i="1917" s="1"/>
  <c r="K29" i="1917"/>
  <c r="J29" i="1917"/>
  <c r="K28" i="1917"/>
  <c r="J28" i="1917"/>
  <c r="F28" i="1917" a="1"/>
  <c r="F28" i="1917" s="1"/>
  <c r="E28" i="1917" a="1"/>
  <c r="E28" i="1917" s="1"/>
  <c r="K27" i="1917"/>
  <c r="J27" i="1917"/>
  <c r="F27" i="1917" a="1"/>
  <c r="F27" i="1917" s="1"/>
  <c r="E27" i="1917" a="1"/>
  <c r="E27" i="1917" s="1"/>
  <c r="K26" i="1917"/>
  <c r="J26" i="1917"/>
  <c r="F26" i="1917" a="1"/>
  <c r="F26" i="1917" s="1"/>
  <c r="E26" i="1917" a="1"/>
  <c r="E26" i="1917" s="1"/>
  <c r="K25" i="1917"/>
  <c r="J25" i="1917"/>
  <c r="F25" i="1917" a="1"/>
  <c r="F25" i="1917" s="1"/>
  <c r="E25" i="1917" a="1"/>
  <c r="E25" i="1917" s="1"/>
  <c r="K24" i="1917"/>
  <c r="J24" i="1917"/>
  <c r="F24" i="1917" a="1"/>
  <c r="F24" i="1917" s="1"/>
  <c r="E24" i="1917" a="1"/>
  <c r="E24" i="1917" s="1"/>
  <c r="K23" i="1917"/>
  <c r="J23" i="1917"/>
  <c r="F23" i="1917" a="1"/>
  <c r="F23" i="1917" s="1"/>
  <c r="E23" i="1917" a="1"/>
  <c r="E23" i="1917" s="1"/>
  <c r="K22" i="1917"/>
  <c r="J22" i="1917"/>
  <c r="F22" i="1917" a="1"/>
  <c r="F22" i="1917" s="1"/>
  <c r="E22" i="1917" a="1"/>
  <c r="E22" i="1917" s="1"/>
  <c r="K21" i="1917"/>
  <c r="J21" i="1917"/>
  <c r="F21" i="1917" a="1"/>
  <c r="F21" i="1917" s="1"/>
  <c r="E21" i="1917" a="1"/>
  <c r="E21" i="1917" s="1"/>
  <c r="K20" i="1917"/>
  <c r="J20" i="1917"/>
  <c r="F20" i="1917" a="1"/>
  <c r="F20" i="1917" s="1"/>
  <c r="E20" i="1917" a="1"/>
  <c r="E20" i="1917" s="1"/>
  <c r="K19" i="1917"/>
  <c r="J19" i="1917"/>
  <c r="K18" i="1917"/>
  <c r="J18" i="1917"/>
  <c r="F18" i="1917" a="1"/>
  <c r="F18" i="1917" s="1"/>
  <c r="E18" i="1917" a="1"/>
  <c r="E18" i="1917" s="1"/>
  <c r="K17" i="1917"/>
  <c r="J17" i="1917"/>
  <c r="F17" i="1917" a="1"/>
  <c r="F17" i="1917" s="1"/>
  <c r="E17" i="1917" a="1"/>
  <c r="E17" i="1917" s="1"/>
  <c r="K16" i="1917"/>
  <c r="J16" i="1917"/>
  <c r="F16" i="1917" a="1"/>
  <c r="F16" i="1917" s="1"/>
  <c r="E16" i="1917" a="1"/>
  <c r="E16" i="1917" s="1"/>
  <c r="K15" i="1917"/>
  <c r="J15" i="1917"/>
  <c r="F15" i="1917" a="1"/>
  <c r="F15" i="1917" s="1"/>
  <c r="E15" i="1917" a="1"/>
  <c r="E15" i="1917" s="1"/>
  <c r="D12" i="1917" a="1"/>
  <c r="D12" i="1917" s="1"/>
  <c r="D7" i="1917" a="1"/>
  <c r="D7" i="1917" s="1"/>
  <c r="D5" i="1917" a="1"/>
  <c r="D5" i="1917" s="1"/>
  <c r="D4" i="1917" a="1"/>
  <c r="D4" i="1917" s="1"/>
  <c r="H67" i="1916" a="1"/>
  <c r="H67" i="1916" s="1"/>
  <c r="H66" i="1916" a="1"/>
  <c r="H66" i="1916" s="1"/>
  <c r="H65" i="1916" a="1"/>
  <c r="H65" i="1916" s="1"/>
  <c r="H64" i="1916" a="1"/>
  <c r="H64" i="1916" s="1"/>
  <c r="D60" i="1916" a="1"/>
  <c r="D60" i="1916" s="1"/>
  <c r="D59" i="1916" a="1"/>
  <c r="D59" i="1916" s="1"/>
  <c r="D58" i="1916" a="1"/>
  <c r="D58" i="1916" s="1"/>
  <c r="H55" i="1916" a="1"/>
  <c r="H55" i="1916" s="1"/>
  <c r="G55" i="1916" a="1"/>
  <c r="G55" i="1916" s="1"/>
  <c r="H54" i="1916" a="1"/>
  <c r="H54" i="1916" s="1"/>
  <c r="G54" i="1916" a="1"/>
  <c r="G54" i="1916" s="1"/>
  <c r="K52" i="1916"/>
  <c r="F52" i="1916" a="1"/>
  <c r="F52" i="1916" s="1"/>
  <c r="H52" i="1916" s="1"/>
  <c r="K51" i="1916"/>
  <c r="F51" i="1916" a="1"/>
  <c r="F51" i="1916" s="1"/>
  <c r="H51" i="1916" s="1"/>
  <c r="K50" i="1916"/>
  <c r="F50" i="1916" a="1"/>
  <c r="F50" i="1916" s="1"/>
  <c r="H50" i="1916" s="1"/>
  <c r="K49" i="1916"/>
  <c r="F49" i="1916" a="1"/>
  <c r="F49" i="1916" s="1"/>
  <c r="H49" i="1916" s="1"/>
  <c r="K48" i="1916"/>
  <c r="F48" i="1916" a="1"/>
  <c r="F48" i="1916" s="1"/>
  <c r="H48" i="1916" s="1"/>
  <c r="K47" i="1916"/>
  <c r="F47" i="1916" a="1"/>
  <c r="F47" i="1916" s="1"/>
  <c r="H47" i="1916" s="1"/>
  <c r="K46" i="1916"/>
  <c r="F46" i="1916" a="1"/>
  <c r="F46" i="1916" s="1"/>
  <c r="H46" i="1916" s="1"/>
  <c r="K45" i="1916"/>
  <c r="F45" i="1916" a="1"/>
  <c r="F45" i="1916" s="1"/>
  <c r="H45" i="1916" s="1"/>
  <c r="K44" i="1916"/>
  <c r="F44" i="1916" a="1"/>
  <c r="F44" i="1916" s="1"/>
  <c r="H44" i="1916" s="1"/>
  <c r="K43" i="1916"/>
  <c r="F43" i="1916" a="1"/>
  <c r="F43" i="1916" s="1"/>
  <c r="H43" i="1916" s="1"/>
  <c r="K42" i="1916"/>
  <c r="F42" i="1916" a="1"/>
  <c r="F42" i="1916" s="1"/>
  <c r="H42" i="1916" s="1"/>
  <c r="K41" i="1916"/>
  <c r="F41" i="1916" a="1"/>
  <c r="F41" i="1916" s="1"/>
  <c r="H41" i="1916" s="1"/>
  <c r="K40" i="1916"/>
  <c r="F40" i="1916" a="1"/>
  <c r="F40" i="1916" s="1"/>
  <c r="H40" i="1916" s="1"/>
  <c r="K39" i="1916"/>
  <c r="F39" i="1916" a="1"/>
  <c r="F39" i="1916" s="1"/>
  <c r="H39" i="1916" s="1"/>
  <c r="F38" i="1916" a="1"/>
  <c r="F38" i="1916" s="1"/>
  <c r="H38" i="1916" s="1"/>
  <c r="K37" i="1916"/>
  <c r="F37" i="1916" a="1"/>
  <c r="F37" i="1916" s="1"/>
  <c r="H37" i="1916" s="1"/>
  <c r="K36" i="1916"/>
  <c r="F36" i="1916" a="1"/>
  <c r="F36" i="1916" s="1"/>
  <c r="H36" i="1916" s="1"/>
  <c r="K35" i="1916"/>
  <c r="F35" i="1916" a="1"/>
  <c r="F35" i="1916" s="1"/>
  <c r="H35" i="1916" s="1"/>
  <c r="K34" i="1916"/>
  <c r="F34" i="1916" a="1"/>
  <c r="F34" i="1916" s="1"/>
  <c r="H34" i="1916" s="1"/>
  <c r="F33" i="1916" a="1"/>
  <c r="F33" i="1916" s="1"/>
  <c r="H33" i="1916" s="1"/>
  <c r="K32" i="1916"/>
  <c r="F32" i="1916" a="1"/>
  <c r="F32" i="1916" s="1"/>
  <c r="H32" i="1916" s="1"/>
  <c r="K31" i="1916"/>
  <c r="F31" i="1916" a="1"/>
  <c r="F31" i="1916" s="1"/>
  <c r="H31" i="1916" s="1"/>
  <c r="K29" i="1916"/>
  <c r="J29" i="1916"/>
  <c r="K28" i="1916"/>
  <c r="J28" i="1916"/>
  <c r="F28" i="1916" a="1"/>
  <c r="F28" i="1916" s="1"/>
  <c r="E28" i="1916" a="1"/>
  <c r="E28" i="1916" s="1"/>
  <c r="K27" i="1916"/>
  <c r="J27" i="1916"/>
  <c r="F27" i="1916" a="1"/>
  <c r="F27" i="1916" s="1"/>
  <c r="E27" i="1916" a="1"/>
  <c r="E27" i="1916" s="1"/>
  <c r="K26" i="1916"/>
  <c r="J26" i="1916"/>
  <c r="F26" i="1916" a="1"/>
  <c r="F26" i="1916" s="1"/>
  <c r="E26" i="1916" a="1"/>
  <c r="E26" i="1916" s="1"/>
  <c r="K25" i="1916"/>
  <c r="J25" i="1916"/>
  <c r="F25" i="1916" a="1"/>
  <c r="F25" i="1916" s="1"/>
  <c r="E25" i="1916" a="1"/>
  <c r="E25" i="1916" s="1"/>
  <c r="K24" i="1916"/>
  <c r="J24" i="1916"/>
  <c r="F24" i="1916" a="1"/>
  <c r="F24" i="1916" s="1"/>
  <c r="E24" i="1916" a="1"/>
  <c r="E24" i="1916" s="1"/>
  <c r="K23" i="1916"/>
  <c r="J23" i="1916"/>
  <c r="F23" i="1916" a="1"/>
  <c r="F23" i="1916" s="1"/>
  <c r="E23" i="1916" a="1"/>
  <c r="E23" i="1916" s="1"/>
  <c r="K22" i="1916"/>
  <c r="J22" i="1916"/>
  <c r="F22" i="1916" a="1"/>
  <c r="F22" i="1916" s="1"/>
  <c r="E22" i="1916" a="1"/>
  <c r="E22" i="1916" s="1"/>
  <c r="K21" i="1916"/>
  <c r="J21" i="1916"/>
  <c r="F21" i="1916" a="1"/>
  <c r="F21" i="1916" s="1"/>
  <c r="E21" i="1916" a="1"/>
  <c r="E21" i="1916" s="1"/>
  <c r="K20" i="1916"/>
  <c r="J20" i="1916"/>
  <c r="F20" i="1916" a="1"/>
  <c r="F20" i="1916" s="1"/>
  <c r="E20" i="1916" a="1"/>
  <c r="E20" i="1916" s="1"/>
  <c r="K19" i="1916"/>
  <c r="J19" i="1916"/>
  <c r="K18" i="1916"/>
  <c r="J18" i="1916"/>
  <c r="F18" i="1916" a="1"/>
  <c r="F18" i="1916" s="1"/>
  <c r="E18" i="1916" a="1"/>
  <c r="E18" i="1916" s="1"/>
  <c r="K17" i="1916"/>
  <c r="J17" i="1916"/>
  <c r="F17" i="1916" a="1"/>
  <c r="F17" i="1916" s="1"/>
  <c r="E17" i="1916" a="1"/>
  <c r="E17" i="1916" s="1"/>
  <c r="K16" i="1916"/>
  <c r="J16" i="1916"/>
  <c r="F16" i="1916" a="1"/>
  <c r="F16" i="1916" s="1"/>
  <c r="E16" i="1916" a="1"/>
  <c r="E16" i="1916" s="1"/>
  <c r="K15" i="1916"/>
  <c r="J15" i="1916"/>
  <c r="F15" i="1916" a="1"/>
  <c r="F15" i="1916" s="1"/>
  <c r="E15" i="1916" a="1"/>
  <c r="E15" i="1916" s="1"/>
  <c r="D12" i="1916" a="1"/>
  <c r="D12" i="1916" s="1"/>
  <c r="D7" i="1916" a="1"/>
  <c r="D7" i="1916" s="1"/>
  <c r="D5" i="1916" a="1"/>
  <c r="D5" i="1916" s="1"/>
  <c r="D4" i="1916" a="1"/>
  <c r="D4" i="1916" s="1"/>
  <c r="H67" i="1915" a="1"/>
  <c r="H67" i="1915" s="1"/>
  <c r="H66" i="1915" a="1"/>
  <c r="H66" i="1915" s="1"/>
  <c r="H65" i="1915" a="1"/>
  <c r="H65" i="1915" s="1"/>
  <c r="H64" i="1915" a="1"/>
  <c r="H64" i="1915" s="1"/>
  <c r="D60" i="1915" a="1"/>
  <c r="D60" i="1915" s="1"/>
  <c r="D59" i="1915" a="1"/>
  <c r="D59" i="1915" s="1"/>
  <c r="D58" i="1915" a="1"/>
  <c r="D58" i="1915" s="1"/>
  <c r="H55" i="1915" a="1"/>
  <c r="H55" i="1915" s="1"/>
  <c r="G55" i="1915" a="1"/>
  <c r="G55" i="1915" s="1"/>
  <c r="H54" i="1915" a="1"/>
  <c r="H54" i="1915" s="1"/>
  <c r="G54" i="1915" a="1"/>
  <c r="G54" i="1915" s="1"/>
  <c r="K52" i="1915"/>
  <c r="F52" i="1915" a="1"/>
  <c r="F52" i="1915" s="1"/>
  <c r="H52" i="1915" s="1"/>
  <c r="K51" i="1915"/>
  <c r="F51" i="1915" a="1"/>
  <c r="F51" i="1915" s="1"/>
  <c r="H51" i="1915" s="1"/>
  <c r="K50" i="1915"/>
  <c r="F50" i="1915" a="1"/>
  <c r="F50" i="1915" s="1"/>
  <c r="H50" i="1915" s="1"/>
  <c r="K49" i="1915"/>
  <c r="F49" i="1915" a="1"/>
  <c r="F49" i="1915" s="1"/>
  <c r="H49" i="1915" s="1"/>
  <c r="K48" i="1915"/>
  <c r="F48" i="1915" a="1"/>
  <c r="F48" i="1915" s="1"/>
  <c r="H48" i="1915" s="1"/>
  <c r="K47" i="1915"/>
  <c r="F47" i="1915" a="1"/>
  <c r="F47" i="1915" s="1"/>
  <c r="H47" i="1915" s="1"/>
  <c r="K46" i="1915"/>
  <c r="F46" i="1915" a="1"/>
  <c r="F46" i="1915" s="1"/>
  <c r="H46" i="1915" s="1"/>
  <c r="K45" i="1915"/>
  <c r="F45" i="1915" a="1"/>
  <c r="F45" i="1915" s="1"/>
  <c r="H45" i="1915" s="1"/>
  <c r="K44" i="1915"/>
  <c r="F44" i="1915" a="1"/>
  <c r="F44" i="1915" s="1"/>
  <c r="H44" i="1915" s="1"/>
  <c r="K43" i="1915"/>
  <c r="F43" i="1915" a="1"/>
  <c r="F43" i="1915" s="1"/>
  <c r="H43" i="1915" s="1"/>
  <c r="K42" i="1915"/>
  <c r="F42" i="1915" a="1"/>
  <c r="F42" i="1915" s="1"/>
  <c r="H42" i="1915" s="1"/>
  <c r="K41" i="1915"/>
  <c r="F41" i="1915" a="1"/>
  <c r="F41" i="1915" s="1"/>
  <c r="H41" i="1915" s="1"/>
  <c r="K40" i="1915"/>
  <c r="F40" i="1915" a="1"/>
  <c r="F40" i="1915" s="1"/>
  <c r="H40" i="1915" s="1"/>
  <c r="K39" i="1915"/>
  <c r="F39" i="1915" a="1"/>
  <c r="F39" i="1915" s="1"/>
  <c r="H39" i="1915" s="1"/>
  <c r="F38" i="1915" a="1"/>
  <c r="F38" i="1915" s="1"/>
  <c r="H38" i="1915" s="1"/>
  <c r="K37" i="1915"/>
  <c r="F37" i="1915" a="1"/>
  <c r="F37" i="1915" s="1"/>
  <c r="H37" i="1915" s="1"/>
  <c r="K36" i="1915"/>
  <c r="F36" i="1915" a="1"/>
  <c r="F36" i="1915" s="1"/>
  <c r="H36" i="1915" s="1"/>
  <c r="K35" i="1915"/>
  <c r="F35" i="1915" a="1"/>
  <c r="F35" i="1915" s="1"/>
  <c r="H35" i="1915" s="1"/>
  <c r="K34" i="1915"/>
  <c r="F34" i="1915" a="1"/>
  <c r="F34" i="1915" s="1"/>
  <c r="H34" i="1915" s="1"/>
  <c r="F33" i="1915" a="1"/>
  <c r="F33" i="1915" s="1"/>
  <c r="H33" i="1915" s="1"/>
  <c r="K32" i="1915"/>
  <c r="F32" i="1915" a="1"/>
  <c r="F32" i="1915" s="1"/>
  <c r="H32" i="1915" s="1"/>
  <c r="K31" i="1915"/>
  <c r="F31" i="1915" a="1"/>
  <c r="F31" i="1915" s="1"/>
  <c r="H31" i="1915" s="1"/>
  <c r="K29" i="1915"/>
  <c r="J29" i="1915"/>
  <c r="K28" i="1915"/>
  <c r="J28" i="1915"/>
  <c r="F28" i="1915" a="1"/>
  <c r="F28" i="1915" s="1"/>
  <c r="E28" i="1915" a="1"/>
  <c r="E28" i="1915" s="1"/>
  <c r="K27" i="1915"/>
  <c r="J27" i="1915"/>
  <c r="F27" i="1915" a="1"/>
  <c r="F27" i="1915" s="1"/>
  <c r="E27" i="1915" a="1"/>
  <c r="E27" i="1915" s="1"/>
  <c r="K26" i="1915"/>
  <c r="J26" i="1915"/>
  <c r="F26" i="1915" a="1"/>
  <c r="F26" i="1915" s="1"/>
  <c r="E26" i="1915" a="1"/>
  <c r="E26" i="1915" s="1"/>
  <c r="K25" i="1915"/>
  <c r="J25" i="1915"/>
  <c r="F25" i="1915" a="1"/>
  <c r="F25" i="1915" s="1"/>
  <c r="E25" i="1915" a="1"/>
  <c r="E25" i="1915" s="1"/>
  <c r="K24" i="1915"/>
  <c r="J24" i="1915"/>
  <c r="F24" i="1915" a="1"/>
  <c r="F24" i="1915" s="1"/>
  <c r="E24" i="1915" a="1"/>
  <c r="E24" i="1915" s="1"/>
  <c r="K23" i="1915"/>
  <c r="J23" i="1915"/>
  <c r="F23" i="1915" a="1"/>
  <c r="F23" i="1915" s="1"/>
  <c r="E23" i="1915" a="1"/>
  <c r="E23" i="1915" s="1"/>
  <c r="K22" i="1915"/>
  <c r="J22" i="1915"/>
  <c r="F22" i="1915" a="1"/>
  <c r="F22" i="1915" s="1"/>
  <c r="E22" i="1915" a="1"/>
  <c r="E22" i="1915" s="1"/>
  <c r="K21" i="1915"/>
  <c r="J21" i="1915"/>
  <c r="F21" i="1915" a="1"/>
  <c r="F21" i="1915" s="1"/>
  <c r="E21" i="1915" a="1"/>
  <c r="E21" i="1915" s="1"/>
  <c r="K20" i="1915"/>
  <c r="J20" i="1915"/>
  <c r="F20" i="1915" a="1"/>
  <c r="F20" i="1915" s="1"/>
  <c r="E20" i="1915" a="1"/>
  <c r="E20" i="1915" s="1"/>
  <c r="K19" i="1915"/>
  <c r="J19" i="1915"/>
  <c r="K18" i="1915"/>
  <c r="J18" i="1915"/>
  <c r="F18" i="1915" a="1"/>
  <c r="F18" i="1915" s="1"/>
  <c r="E18" i="1915" a="1"/>
  <c r="E18" i="1915" s="1"/>
  <c r="K17" i="1915"/>
  <c r="J17" i="1915"/>
  <c r="F17" i="1915" a="1"/>
  <c r="F17" i="1915" s="1"/>
  <c r="E17" i="1915" a="1"/>
  <c r="E17" i="1915" s="1"/>
  <c r="K16" i="1915"/>
  <c r="J16" i="1915"/>
  <c r="F16" i="1915" a="1"/>
  <c r="F16" i="1915" s="1"/>
  <c r="E16" i="1915" a="1"/>
  <c r="E16" i="1915" s="1"/>
  <c r="K15" i="1915"/>
  <c r="J15" i="1915"/>
  <c r="F15" i="1915" a="1"/>
  <c r="F15" i="1915" s="1"/>
  <c r="E15" i="1915" a="1"/>
  <c r="E15" i="1915" s="1"/>
  <c r="D12" i="1915" a="1"/>
  <c r="D12" i="1915" s="1"/>
  <c r="D7" i="1915" a="1"/>
  <c r="D7" i="1915" s="1"/>
  <c r="D5" i="1915" a="1"/>
  <c r="D5" i="1915" s="1"/>
  <c r="D4" i="1915" a="1"/>
  <c r="D4" i="1915" s="1"/>
  <c r="H67" i="1914" a="1"/>
  <c r="H67" i="1914" s="1"/>
  <c r="H66" i="1914" a="1"/>
  <c r="H66" i="1914" s="1"/>
  <c r="H65" i="1914" a="1"/>
  <c r="H65" i="1914" s="1"/>
  <c r="H64" i="1914" a="1"/>
  <c r="H64" i="1914" s="1"/>
  <c r="D60" i="1914" a="1"/>
  <c r="D60" i="1914" s="1"/>
  <c r="D59" i="1914" a="1"/>
  <c r="D59" i="1914" s="1"/>
  <c r="D58" i="1914" a="1"/>
  <c r="D58" i="1914" s="1"/>
  <c r="H55" i="1914" a="1"/>
  <c r="H55" i="1914" s="1"/>
  <c r="G55" i="1914" a="1"/>
  <c r="G55" i="1914" s="1"/>
  <c r="H54" i="1914" a="1"/>
  <c r="H54" i="1914" s="1"/>
  <c r="G54" i="1914" a="1"/>
  <c r="G54" i="1914" s="1"/>
  <c r="K52" i="1914"/>
  <c r="F52" i="1914" a="1"/>
  <c r="F52" i="1914" s="1"/>
  <c r="H52" i="1914" s="1"/>
  <c r="K51" i="1914"/>
  <c r="F51" i="1914" a="1"/>
  <c r="F51" i="1914" s="1"/>
  <c r="H51" i="1914" s="1"/>
  <c r="K50" i="1914"/>
  <c r="F50" i="1914" a="1"/>
  <c r="F50" i="1914" s="1"/>
  <c r="H50" i="1914" s="1"/>
  <c r="K49" i="1914"/>
  <c r="F49" i="1914" a="1"/>
  <c r="F49" i="1914" s="1"/>
  <c r="H49" i="1914" s="1"/>
  <c r="K48" i="1914"/>
  <c r="F48" i="1914" a="1"/>
  <c r="F48" i="1914" s="1"/>
  <c r="H48" i="1914" s="1"/>
  <c r="K47" i="1914"/>
  <c r="F47" i="1914" a="1"/>
  <c r="F47" i="1914" s="1"/>
  <c r="H47" i="1914" s="1"/>
  <c r="K46" i="1914"/>
  <c r="F46" i="1914" a="1"/>
  <c r="F46" i="1914" s="1"/>
  <c r="H46" i="1914" s="1"/>
  <c r="K45" i="1914"/>
  <c r="F45" i="1914" a="1"/>
  <c r="F45" i="1914" s="1"/>
  <c r="H45" i="1914" s="1"/>
  <c r="K44" i="1914"/>
  <c r="F44" i="1914" a="1"/>
  <c r="F44" i="1914" s="1"/>
  <c r="H44" i="1914" s="1"/>
  <c r="K43" i="1914"/>
  <c r="F43" i="1914" a="1"/>
  <c r="F43" i="1914" s="1"/>
  <c r="H43" i="1914" s="1"/>
  <c r="K42" i="1914"/>
  <c r="F42" i="1914" a="1"/>
  <c r="F42" i="1914" s="1"/>
  <c r="H42" i="1914" s="1"/>
  <c r="K41" i="1914"/>
  <c r="F41" i="1914" a="1"/>
  <c r="F41" i="1914" s="1"/>
  <c r="H41" i="1914" s="1"/>
  <c r="K40" i="1914"/>
  <c r="F40" i="1914" a="1"/>
  <c r="F40" i="1914" s="1"/>
  <c r="H40" i="1914" s="1"/>
  <c r="K39" i="1914"/>
  <c r="F39" i="1914" a="1"/>
  <c r="F39" i="1914" s="1"/>
  <c r="H39" i="1914" s="1"/>
  <c r="F38" i="1914" a="1"/>
  <c r="F38" i="1914" s="1"/>
  <c r="H38" i="1914" s="1"/>
  <c r="K37" i="1914"/>
  <c r="F37" i="1914" a="1"/>
  <c r="F37" i="1914" s="1"/>
  <c r="H37" i="1914" s="1"/>
  <c r="K36" i="1914"/>
  <c r="F36" i="1914" a="1"/>
  <c r="F36" i="1914" s="1"/>
  <c r="H36" i="1914" s="1"/>
  <c r="K35" i="1914"/>
  <c r="F35" i="1914" a="1"/>
  <c r="F35" i="1914" s="1"/>
  <c r="H35" i="1914" s="1"/>
  <c r="K34" i="1914"/>
  <c r="F34" i="1914" a="1"/>
  <c r="F34" i="1914" s="1"/>
  <c r="H34" i="1914" s="1"/>
  <c r="F33" i="1914" a="1"/>
  <c r="F33" i="1914" s="1"/>
  <c r="H33" i="1914" s="1"/>
  <c r="K32" i="1914"/>
  <c r="F32" i="1914" a="1"/>
  <c r="F32" i="1914" s="1"/>
  <c r="H32" i="1914" s="1"/>
  <c r="K31" i="1914"/>
  <c r="F31" i="1914" a="1"/>
  <c r="F31" i="1914" s="1"/>
  <c r="H31" i="1914" s="1"/>
  <c r="K29" i="1914"/>
  <c r="J29" i="1914"/>
  <c r="K28" i="1914"/>
  <c r="J28" i="1914"/>
  <c r="F28" i="1914" a="1"/>
  <c r="F28" i="1914" s="1"/>
  <c r="E28" i="1914" a="1"/>
  <c r="E28" i="1914" s="1"/>
  <c r="K27" i="1914"/>
  <c r="J27" i="1914"/>
  <c r="F27" i="1914" a="1"/>
  <c r="F27" i="1914" s="1"/>
  <c r="E27" i="1914" a="1"/>
  <c r="E27" i="1914" s="1"/>
  <c r="K26" i="1914"/>
  <c r="J26" i="1914"/>
  <c r="F26" i="1914" a="1"/>
  <c r="F26" i="1914" s="1"/>
  <c r="E26" i="1914" a="1"/>
  <c r="E26" i="1914" s="1"/>
  <c r="K25" i="1914"/>
  <c r="J25" i="1914"/>
  <c r="F25" i="1914" a="1"/>
  <c r="F25" i="1914" s="1"/>
  <c r="E25" i="1914" a="1"/>
  <c r="E25" i="1914" s="1"/>
  <c r="K24" i="1914"/>
  <c r="J24" i="1914"/>
  <c r="F24" i="1914" a="1"/>
  <c r="F24" i="1914" s="1"/>
  <c r="E24" i="1914" a="1"/>
  <c r="E24" i="1914" s="1"/>
  <c r="K23" i="1914"/>
  <c r="J23" i="1914"/>
  <c r="F23" i="1914" a="1"/>
  <c r="F23" i="1914" s="1"/>
  <c r="E23" i="1914" a="1"/>
  <c r="E23" i="1914" s="1"/>
  <c r="K22" i="1914"/>
  <c r="J22" i="1914"/>
  <c r="F22" i="1914" a="1"/>
  <c r="F22" i="1914" s="1"/>
  <c r="E22" i="1914" a="1"/>
  <c r="E22" i="1914" s="1"/>
  <c r="K21" i="1914"/>
  <c r="J21" i="1914"/>
  <c r="F21" i="1914" a="1"/>
  <c r="F21" i="1914" s="1"/>
  <c r="E21" i="1914" a="1"/>
  <c r="E21" i="1914" s="1"/>
  <c r="K20" i="1914"/>
  <c r="J20" i="1914"/>
  <c r="F20" i="1914" a="1"/>
  <c r="F20" i="1914" s="1"/>
  <c r="E20" i="1914" a="1"/>
  <c r="E20" i="1914" s="1"/>
  <c r="K19" i="1914"/>
  <c r="J19" i="1914"/>
  <c r="K18" i="1914"/>
  <c r="J18" i="1914"/>
  <c r="F18" i="1914" a="1"/>
  <c r="F18" i="1914" s="1"/>
  <c r="E18" i="1914" a="1"/>
  <c r="E18" i="1914" s="1"/>
  <c r="K17" i="1914"/>
  <c r="J17" i="1914"/>
  <c r="F17" i="1914" a="1"/>
  <c r="F17" i="1914" s="1"/>
  <c r="E17" i="1914" a="1"/>
  <c r="E17" i="1914" s="1"/>
  <c r="K16" i="1914"/>
  <c r="J16" i="1914"/>
  <c r="F16" i="1914" a="1"/>
  <c r="F16" i="1914" s="1"/>
  <c r="E16" i="1914" a="1"/>
  <c r="E16" i="1914" s="1"/>
  <c r="K15" i="1914"/>
  <c r="J15" i="1914"/>
  <c r="F15" i="1914" a="1"/>
  <c r="F15" i="1914" s="1"/>
  <c r="E15" i="1914" a="1"/>
  <c r="E15" i="1914" s="1"/>
  <c r="D12" i="1914" a="1"/>
  <c r="D12" i="1914" s="1"/>
  <c r="D7" i="1914" a="1"/>
  <c r="D7" i="1914" s="1"/>
  <c r="D5" i="1914" a="1"/>
  <c r="D5" i="1914" s="1"/>
  <c r="D4" i="1914" a="1"/>
  <c r="D4" i="1914" s="1"/>
  <c r="H67" i="1913" a="1"/>
  <c r="H67" i="1913" s="1"/>
  <c r="H66" i="1913" a="1"/>
  <c r="H66" i="1913" s="1"/>
  <c r="H65" i="1913" a="1"/>
  <c r="H65" i="1913" s="1"/>
  <c r="H64" i="1913" a="1"/>
  <c r="H64" i="1913" s="1"/>
  <c r="D60" i="1913" a="1"/>
  <c r="D60" i="1913" s="1"/>
  <c r="D59" i="1913" a="1"/>
  <c r="D59" i="1913" s="1"/>
  <c r="D58" i="1913" a="1"/>
  <c r="D58" i="1913" s="1"/>
  <c r="H55" i="1913" a="1"/>
  <c r="H55" i="1913" s="1"/>
  <c r="G55" i="1913" a="1"/>
  <c r="G55" i="1913" s="1"/>
  <c r="H54" i="1913" a="1"/>
  <c r="H54" i="1913" s="1"/>
  <c r="G54" i="1913" a="1"/>
  <c r="G54" i="1913" s="1"/>
  <c r="K52" i="1913"/>
  <c r="F52" i="1913" a="1"/>
  <c r="F52" i="1913" s="1"/>
  <c r="H52" i="1913" s="1"/>
  <c r="K51" i="1913"/>
  <c r="F51" i="1913" a="1"/>
  <c r="F51" i="1913" s="1"/>
  <c r="H51" i="1913" s="1"/>
  <c r="K50" i="1913"/>
  <c r="F50" i="1913" a="1"/>
  <c r="F50" i="1913" s="1"/>
  <c r="H50" i="1913" s="1"/>
  <c r="K49" i="1913"/>
  <c r="F49" i="1913" a="1"/>
  <c r="F49" i="1913" s="1"/>
  <c r="H49" i="1913" s="1"/>
  <c r="K48" i="1913"/>
  <c r="F48" i="1913" a="1"/>
  <c r="F48" i="1913" s="1"/>
  <c r="H48" i="1913" s="1"/>
  <c r="K47" i="1913"/>
  <c r="F47" i="1913" a="1"/>
  <c r="F47" i="1913" s="1"/>
  <c r="H47" i="1913" s="1"/>
  <c r="K46" i="1913"/>
  <c r="F46" i="1913" a="1"/>
  <c r="F46" i="1913" s="1"/>
  <c r="H46" i="1913" s="1"/>
  <c r="K45" i="1913"/>
  <c r="F45" i="1913" a="1"/>
  <c r="F45" i="1913" s="1"/>
  <c r="H45" i="1913" s="1"/>
  <c r="K44" i="1913"/>
  <c r="F44" i="1913" a="1"/>
  <c r="F44" i="1913" s="1"/>
  <c r="H44" i="1913" s="1"/>
  <c r="K43" i="1913"/>
  <c r="F43" i="1913" a="1"/>
  <c r="F43" i="1913" s="1"/>
  <c r="H43" i="1913" s="1"/>
  <c r="K42" i="1913"/>
  <c r="F42" i="1913" a="1"/>
  <c r="F42" i="1913" s="1"/>
  <c r="H42" i="1913" s="1"/>
  <c r="K41" i="1913"/>
  <c r="F41" i="1913" a="1"/>
  <c r="F41" i="1913" s="1"/>
  <c r="H41" i="1913" s="1"/>
  <c r="K40" i="1913"/>
  <c r="F40" i="1913" a="1"/>
  <c r="F40" i="1913" s="1"/>
  <c r="H40" i="1913" s="1"/>
  <c r="K39" i="1913"/>
  <c r="F39" i="1913" a="1"/>
  <c r="F39" i="1913" s="1"/>
  <c r="H39" i="1913" s="1"/>
  <c r="F38" i="1913" a="1"/>
  <c r="F38" i="1913" s="1"/>
  <c r="H38" i="1913" s="1"/>
  <c r="K37" i="1913"/>
  <c r="F37" i="1913" a="1"/>
  <c r="F37" i="1913" s="1"/>
  <c r="H37" i="1913" s="1"/>
  <c r="K36" i="1913"/>
  <c r="F36" i="1913" a="1"/>
  <c r="F36" i="1913" s="1"/>
  <c r="H36" i="1913" s="1"/>
  <c r="K35" i="1913"/>
  <c r="F35" i="1913" a="1"/>
  <c r="F35" i="1913" s="1"/>
  <c r="H35" i="1913" s="1"/>
  <c r="K34" i="1913"/>
  <c r="F34" i="1913" a="1"/>
  <c r="F34" i="1913" s="1"/>
  <c r="H34" i="1913" s="1"/>
  <c r="F33" i="1913" a="1"/>
  <c r="F33" i="1913" s="1"/>
  <c r="H33" i="1913" s="1"/>
  <c r="K32" i="1913"/>
  <c r="F32" i="1913" a="1"/>
  <c r="F32" i="1913" s="1"/>
  <c r="H32" i="1913" s="1"/>
  <c r="K31" i="1913"/>
  <c r="F31" i="1913" a="1"/>
  <c r="F31" i="1913" s="1"/>
  <c r="H31" i="1913" s="1"/>
  <c r="K29" i="1913"/>
  <c r="J29" i="1913"/>
  <c r="K28" i="1913"/>
  <c r="J28" i="1913"/>
  <c r="F28" i="1913" a="1"/>
  <c r="F28" i="1913" s="1"/>
  <c r="E28" i="1913" a="1"/>
  <c r="E28" i="1913" s="1"/>
  <c r="K27" i="1913"/>
  <c r="J27" i="1913"/>
  <c r="F27" i="1913" a="1"/>
  <c r="F27" i="1913" s="1"/>
  <c r="E27" i="1913" a="1"/>
  <c r="E27" i="1913" s="1"/>
  <c r="K26" i="1913"/>
  <c r="J26" i="1913"/>
  <c r="F26" i="1913" a="1"/>
  <c r="F26" i="1913" s="1"/>
  <c r="E26" i="1913" a="1"/>
  <c r="E26" i="1913" s="1"/>
  <c r="K25" i="1913"/>
  <c r="J25" i="1913"/>
  <c r="F25" i="1913" a="1"/>
  <c r="F25" i="1913" s="1"/>
  <c r="E25" i="1913" a="1"/>
  <c r="E25" i="1913" s="1"/>
  <c r="K24" i="1913"/>
  <c r="J24" i="1913"/>
  <c r="F24" i="1913" a="1"/>
  <c r="F24" i="1913" s="1"/>
  <c r="E24" i="1913" a="1"/>
  <c r="E24" i="1913" s="1"/>
  <c r="K23" i="1913"/>
  <c r="J23" i="1913"/>
  <c r="F23" i="1913" a="1"/>
  <c r="F23" i="1913" s="1"/>
  <c r="E23" i="1913" a="1"/>
  <c r="E23" i="1913" s="1"/>
  <c r="K22" i="1913"/>
  <c r="J22" i="1913"/>
  <c r="F22" i="1913" a="1"/>
  <c r="F22" i="1913" s="1"/>
  <c r="E22" i="1913" a="1"/>
  <c r="E22" i="1913" s="1"/>
  <c r="K21" i="1913"/>
  <c r="J21" i="1913"/>
  <c r="F21" i="1913" a="1"/>
  <c r="F21" i="1913" s="1"/>
  <c r="E21" i="1913" a="1"/>
  <c r="E21" i="1913" s="1"/>
  <c r="K20" i="1913"/>
  <c r="J20" i="1913"/>
  <c r="F20" i="1913" a="1"/>
  <c r="F20" i="1913" s="1"/>
  <c r="E20" i="1913" a="1"/>
  <c r="E20" i="1913" s="1"/>
  <c r="K19" i="1913"/>
  <c r="J19" i="1913"/>
  <c r="K18" i="1913"/>
  <c r="J18" i="1913"/>
  <c r="F18" i="1913" a="1"/>
  <c r="F18" i="1913" s="1"/>
  <c r="E18" i="1913" a="1"/>
  <c r="E18" i="1913" s="1"/>
  <c r="K17" i="1913"/>
  <c r="J17" i="1913"/>
  <c r="F17" i="1913" a="1"/>
  <c r="F17" i="1913" s="1"/>
  <c r="E17" i="1913" a="1"/>
  <c r="E17" i="1913" s="1"/>
  <c r="K16" i="1913"/>
  <c r="J16" i="1913"/>
  <c r="F16" i="1913" a="1"/>
  <c r="F16" i="1913" s="1"/>
  <c r="E16" i="1913" a="1"/>
  <c r="E16" i="1913" s="1"/>
  <c r="K15" i="1913"/>
  <c r="J15" i="1913"/>
  <c r="F15" i="1913" a="1"/>
  <c r="F15" i="1913" s="1"/>
  <c r="E15" i="1913" a="1"/>
  <c r="E15" i="1913" s="1"/>
  <c r="D12" i="1913" a="1"/>
  <c r="D12" i="1913" s="1"/>
  <c r="D7" i="1913" a="1"/>
  <c r="D7" i="1913" s="1"/>
  <c r="D5" i="1913" a="1"/>
  <c r="D5" i="1913" s="1"/>
  <c r="D4" i="1913" a="1"/>
  <c r="D4" i="1913" s="1"/>
  <c r="H67" i="1912" a="1"/>
  <c r="H67" i="1912" s="1"/>
  <c r="H66" i="1912" a="1"/>
  <c r="H66" i="1912" s="1"/>
  <c r="H65" i="1912" a="1"/>
  <c r="H65" i="1912" s="1"/>
  <c r="H64" i="1912" a="1"/>
  <c r="H64" i="1912" s="1"/>
  <c r="D60" i="1912" a="1"/>
  <c r="D60" i="1912" s="1"/>
  <c r="D59" i="1912" a="1"/>
  <c r="D59" i="1912" s="1"/>
  <c r="D58" i="1912" a="1"/>
  <c r="D58" i="1912" s="1"/>
  <c r="H55" i="1912" a="1"/>
  <c r="H55" i="1912" s="1"/>
  <c r="G55" i="1912" a="1"/>
  <c r="G55" i="1912" s="1"/>
  <c r="H54" i="1912" a="1"/>
  <c r="H54" i="1912" s="1"/>
  <c r="G54" i="1912" a="1"/>
  <c r="G54" i="1912" s="1"/>
  <c r="K52" i="1912"/>
  <c r="F52" i="1912" a="1"/>
  <c r="F52" i="1912" s="1"/>
  <c r="H52" i="1912" s="1"/>
  <c r="K51" i="1912"/>
  <c r="F51" i="1912" a="1"/>
  <c r="F51" i="1912" s="1"/>
  <c r="H51" i="1912" s="1"/>
  <c r="K50" i="1912"/>
  <c r="F50" i="1912" a="1"/>
  <c r="F50" i="1912" s="1"/>
  <c r="H50" i="1912" s="1"/>
  <c r="K49" i="1912"/>
  <c r="F49" i="1912" a="1"/>
  <c r="F49" i="1912" s="1"/>
  <c r="H49" i="1912" s="1"/>
  <c r="K48" i="1912"/>
  <c r="F48" i="1912" a="1"/>
  <c r="F48" i="1912" s="1"/>
  <c r="H48" i="1912" s="1"/>
  <c r="K47" i="1912"/>
  <c r="F47" i="1912" a="1"/>
  <c r="F47" i="1912" s="1"/>
  <c r="H47" i="1912" s="1"/>
  <c r="K46" i="1912"/>
  <c r="F46" i="1912" a="1"/>
  <c r="F46" i="1912" s="1"/>
  <c r="H46" i="1912" s="1"/>
  <c r="K45" i="1912"/>
  <c r="F45" i="1912" a="1"/>
  <c r="F45" i="1912" s="1"/>
  <c r="H45" i="1912" s="1"/>
  <c r="K44" i="1912"/>
  <c r="F44" i="1912" a="1"/>
  <c r="F44" i="1912" s="1"/>
  <c r="H44" i="1912" s="1"/>
  <c r="K43" i="1912"/>
  <c r="F43" i="1912" a="1"/>
  <c r="F43" i="1912" s="1"/>
  <c r="H43" i="1912" s="1"/>
  <c r="K42" i="1912"/>
  <c r="F42" i="1912" a="1"/>
  <c r="F42" i="1912" s="1"/>
  <c r="H42" i="1912" s="1"/>
  <c r="K41" i="1912"/>
  <c r="F41" i="1912" a="1"/>
  <c r="F41" i="1912" s="1"/>
  <c r="H41" i="1912" s="1"/>
  <c r="K40" i="1912"/>
  <c r="F40" i="1912" a="1"/>
  <c r="F40" i="1912" s="1"/>
  <c r="H40" i="1912" s="1"/>
  <c r="K39" i="1912"/>
  <c r="F39" i="1912" a="1"/>
  <c r="F39" i="1912" s="1"/>
  <c r="H39" i="1912" s="1"/>
  <c r="F38" i="1912" a="1"/>
  <c r="F38" i="1912" s="1"/>
  <c r="H38" i="1912" s="1"/>
  <c r="K37" i="1912"/>
  <c r="F37" i="1912" a="1"/>
  <c r="F37" i="1912" s="1"/>
  <c r="H37" i="1912" s="1"/>
  <c r="K36" i="1912"/>
  <c r="F36" i="1912" a="1"/>
  <c r="F36" i="1912" s="1"/>
  <c r="H36" i="1912" s="1"/>
  <c r="K35" i="1912"/>
  <c r="F35" i="1912" a="1"/>
  <c r="F35" i="1912" s="1"/>
  <c r="H35" i="1912" s="1"/>
  <c r="K34" i="1912"/>
  <c r="F34" i="1912" a="1"/>
  <c r="F34" i="1912" s="1"/>
  <c r="H34" i="1912" s="1"/>
  <c r="F33" i="1912" a="1"/>
  <c r="F33" i="1912" s="1"/>
  <c r="H33" i="1912" s="1"/>
  <c r="K32" i="1912"/>
  <c r="F32" i="1912" a="1"/>
  <c r="F32" i="1912" s="1"/>
  <c r="H32" i="1912" s="1"/>
  <c r="K31" i="1912"/>
  <c r="F31" i="1912" a="1"/>
  <c r="F31" i="1912" s="1"/>
  <c r="H31" i="1912" s="1"/>
  <c r="K29" i="1912"/>
  <c r="J29" i="1912"/>
  <c r="K28" i="1912"/>
  <c r="J28" i="1912"/>
  <c r="F28" i="1912" a="1"/>
  <c r="F28" i="1912" s="1"/>
  <c r="E28" i="1912" a="1"/>
  <c r="E28" i="1912" s="1"/>
  <c r="K27" i="1912"/>
  <c r="J27" i="1912"/>
  <c r="F27" i="1912" a="1"/>
  <c r="F27" i="1912" s="1"/>
  <c r="E27" i="1912" a="1"/>
  <c r="E27" i="1912" s="1"/>
  <c r="K26" i="1912"/>
  <c r="J26" i="1912"/>
  <c r="F26" i="1912" a="1"/>
  <c r="F26" i="1912" s="1"/>
  <c r="E26" i="1912" a="1"/>
  <c r="E26" i="1912" s="1"/>
  <c r="K25" i="1912"/>
  <c r="J25" i="1912"/>
  <c r="F25" i="1912" a="1"/>
  <c r="F25" i="1912" s="1"/>
  <c r="E25" i="1912" a="1"/>
  <c r="E25" i="1912" s="1"/>
  <c r="K24" i="1912"/>
  <c r="J24" i="1912"/>
  <c r="F24" i="1912" a="1"/>
  <c r="F24" i="1912" s="1"/>
  <c r="E24" i="1912" a="1"/>
  <c r="E24" i="1912" s="1"/>
  <c r="K23" i="1912"/>
  <c r="J23" i="1912"/>
  <c r="F23" i="1912" a="1"/>
  <c r="F23" i="1912" s="1"/>
  <c r="E23" i="1912" a="1"/>
  <c r="E23" i="1912" s="1"/>
  <c r="K22" i="1912"/>
  <c r="J22" i="1912"/>
  <c r="F22" i="1912" a="1"/>
  <c r="F22" i="1912" s="1"/>
  <c r="E22" i="1912" a="1"/>
  <c r="E22" i="1912" s="1"/>
  <c r="K21" i="1912"/>
  <c r="J21" i="1912"/>
  <c r="F21" i="1912" a="1"/>
  <c r="F21" i="1912" s="1"/>
  <c r="E21" i="1912" a="1"/>
  <c r="E21" i="1912" s="1"/>
  <c r="K20" i="1912"/>
  <c r="J20" i="1912"/>
  <c r="F20" i="1912" a="1"/>
  <c r="F20" i="1912" s="1"/>
  <c r="E20" i="1912" a="1"/>
  <c r="E20" i="1912" s="1"/>
  <c r="K19" i="1912"/>
  <c r="J19" i="1912"/>
  <c r="K18" i="1912"/>
  <c r="J18" i="1912"/>
  <c r="F18" i="1912" a="1"/>
  <c r="F18" i="1912" s="1"/>
  <c r="E18" i="1912" a="1"/>
  <c r="E18" i="1912" s="1"/>
  <c r="K17" i="1912"/>
  <c r="J17" i="1912"/>
  <c r="F17" i="1912" a="1"/>
  <c r="F17" i="1912" s="1"/>
  <c r="E17" i="1912" a="1"/>
  <c r="E17" i="1912" s="1"/>
  <c r="K16" i="1912"/>
  <c r="J16" i="1912"/>
  <c r="F16" i="1912" a="1"/>
  <c r="F16" i="1912" s="1"/>
  <c r="E16" i="1912" a="1"/>
  <c r="E16" i="1912" s="1"/>
  <c r="K15" i="1912"/>
  <c r="J15" i="1912"/>
  <c r="F15" i="1912" a="1"/>
  <c r="F15" i="1912" s="1"/>
  <c r="E15" i="1912" a="1"/>
  <c r="E15" i="1912" s="1"/>
  <c r="D12" i="1912" a="1"/>
  <c r="D12" i="1912" s="1"/>
  <c r="D7" i="1912" a="1"/>
  <c r="D7" i="1912" s="1"/>
  <c r="D5" i="1912" a="1"/>
  <c r="D5" i="1912" s="1"/>
  <c r="D4" i="1912" a="1"/>
  <c r="D4" i="1912" s="1"/>
  <c r="H67" i="1911" a="1"/>
  <c r="H67" i="1911" s="1"/>
  <c r="H66" i="1911" a="1"/>
  <c r="H66" i="1911" s="1"/>
  <c r="H65" i="1911" a="1"/>
  <c r="H65" i="1911" s="1"/>
  <c r="H64" i="1911" a="1"/>
  <c r="H64" i="1911" s="1"/>
  <c r="D60" i="1911" a="1"/>
  <c r="D60" i="1911" s="1"/>
  <c r="D59" i="1911" a="1"/>
  <c r="D59" i="1911" s="1"/>
  <c r="D58" i="1911" a="1"/>
  <c r="D58" i="1911" s="1"/>
  <c r="H55" i="1911" a="1"/>
  <c r="H55" i="1911" s="1"/>
  <c r="G55" i="1911" a="1"/>
  <c r="G55" i="1911" s="1"/>
  <c r="H54" i="1911" a="1"/>
  <c r="H54" i="1911" s="1"/>
  <c r="G54" i="1911" a="1"/>
  <c r="G54" i="1911" s="1"/>
  <c r="K52" i="1911"/>
  <c r="F52" i="1911" a="1"/>
  <c r="F52" i="1911" s="1"/>
  <c r="H52" i="1911" s="1"/>
  <c r="K51" i="1911"/>
  <c r="F51" i="1911" a="1"/>
  <c r="F51" i="1911" s="1"/>
  <c r="H51" i="1911" s="1"/>
  <c r="K50" i="1911"/>
  <c r="F50" i="1911" a="1"/>
  <c r="F50" i="1911" s="1"/>
  <c r="H50" i="1911" s="1"/>
  <c r="K49" i="1911"/>
  <c r="F49" i="1911" a="1"/>
  <c r="F49" i="1911" s="1"/>
  <c r="H49" i="1911" s="1"/>
  <c r="K48" i="1911"/>
  <c r="F48" i="1911" a="1"/>
  <c r="F48" i="1911" s="1"/>
  <c r="H48" i="1911" s="1"/>
  <c r="K47" i="1911"/>
  <c r="F47" i="1911" a="1"/>
  <c r="F47" i="1911" s="1"/>
  <c r="H47" i="1911" s="1"/>
  <c r="K46" i="1911"/>
  <c r="F46" i="1911" a="1"/>
  <c r="F46" i="1911" s="1"/>
  <c r="H46" i="1911" s="1"/>
  <c r="K45" i="1911"/>
  <c r="F45" i="1911" a="1"/>
  <c r="F45" i="1911" s="1"/>
  <c r="H45" i="1911" s="1"/>
  <c r="K44" i="1911"/>
  <c r="F44" i="1911" a="1"/>
  <c r="F44" i="1911" s="1"/>
  <c r="H44" i="1911" s="1"/>
  <c r="K43" i="1911"/>
  <c r="F43" i="1911" a="1"/>
  <c r="F43" i="1911" s="1"/>
  <c r="H43" i="1911" s="1"/>
  <c r="K42" i="1911"/>
  <c r="F42" i="1911" a="1"/>
  <c r="F42" i="1911" s="1"/>
  <c r="H42" i="1911" s="1"/>
  <c r="K41" i="1911"/>
  <c r="F41" i="1911" a="1"/>
  <c r="F41" i="1911" s="1"/>
  <c r="H41" i="1911" s="1"/>
  <c r="K40" i="1911"/>
  <c r="F40" i="1911" a="1"/>
  <c r="F40" i="1911" s="1"/>
  <c r="H40" i="1911" s="1"/>
  <c r="K39" i="1911"/>
  <c r="F39" i="1911" a="1"/>
  <c r="F39" i="1911" s="1"/>
  <c r="H39" i="1911" s="1"/>
  <c r="F38" i="1911" a="1"/>
  <c r="F38" i="1911" s="1"/>
  <c r="H38" i="1911" s="1"/>
  <c r="K37" i="1911"/>
  <c r="F37" i="1911" a="1"/>
  <c r="F37" i="1911" s="1"/>
  <c r="H37" i="1911" s="1"/>
  <c r="K36" i="1911"/>
  <c r="F36" i="1911" a="1"/>
  <c r="F36" i="1911" s="1"/>
  <c r="H36" i="1911" s="1"/>
  <c r="K35" i="1911"/>
  <c r="F35" i="1911" a="1"/>
  <c r="F35" i="1911" s="1"/>
  <c r="H35" i="1911" s="1"/>
  <c r="K34" i="1911"/>
  <c r="F34" i="1911" a="1"/>
  <c r="F34" i="1911" s="1"/>
  <c r="H34" i="1911" s="1"/>
  <c r="F33" i="1911" a="1"/>
  <c r="F33" i="1911" s="1"/>
  <c r="H33" i="1911" s="1"/>
  <c r="K32" i="1911"/>
  <c r="F32" i="1911" a="1"/>
  <c r="F32" i="1911" s="1"/>
  <c r="H32" i="1911" s="1"/>
  <c r="K31" i="1911"/>
  <c r="F31" i="1911" a="1"/>
  <c r="F31" i="1911" s="1"/>
  <c r="H31" i="1911" s="1"/>
  <c r="K29" i="1911"/>
  <c r="J29" i="1911"/>
  <c r="K28" i="1911"/>
  <c r="J28" i="1911"/>
  <c r="F28" i="1911" a="1"/>
  <c r="F28" i="1911" s="1"/>
  <c r="E28" i="1911" a="1"/>
  <c r="E28" i="1911" s="1"/>
  <c r="K27" i="1911"/>
  <c r="J27" i="1911"/>
  <c r="F27" i="1911" a="1"/>
  <c r="F27" i="1911" s="1"/>
  <c r="E27" i="1911" a="1"/>
  <c r="E27" i="1911" s="1"/>
  <c r="K26" i="1911"/>
  <c r="J26" i="1911"/>
  <c r="F26" i="1911" a="1"/>
  <c r="F26" i="1911" s="1"/>
  <c r="E26" i="1911" a="1"/>
  <c r="E26" i="1911" s="1"/>
  <c r="K25" i="1911"/>
  <c r="J25" i="1911"/>
  <c r="F25" i="1911" a="1"/>
  <c r="F25" i="1911" s="1"/>
  <c r="E25" i="1911" a="1"/>
  <c r="E25" i="1911" s="1"/>
  <c r="K24" i="1911"/>
  <c r="J24" i="1911"/>
  <c r="F24" i="1911" a="1"/>
  <c r="F24" i="1911" s="1"/>
  <c r="E24" i="1911" a="1"/>
  <c r="E24" i="1911" s="1"/>
  <c r="K23" i="1911"/>
  <c r="J23" i="1911"/>
  <c r="F23" i="1911" a="1"/>
  <c r="F23" i="1911" s="1"/>
  <c r="E23" i="1911" a="1"/>
  <c r="E23" i="1911" s="1"/>
  <c r="K22" i="1911"/>
  <c r="J22" i="1911"/>
  <c r="F22" i="1911" a="1"/>
  <c r="F22" i="1911" s="1"/>
  <c r="E22" i="1911" a="1"/>
  <c r="E22" i="1911" s="1"/>
  <c r="K21" i="1911"/>
  <c r="J21" i="1911"/>
  <c r="F21" i="1911" a="1"/>
  <c r="F21" i="1911" s="1"/>
  <c r="E21" i="1911" a="1"/>
  <c r="E21" i="1911" s="1"/>
  <c r="K20" i="1911"/>
  <c r="J20" i="1911"/>
  <c r="F20" i="1911" a="1"/>
  <c r="F20" i="1911" s="1"/>
  <c r="E20" i="1911" a="1"/>
  <c r="E20" i="1911" s="1"/>
  <c r="K19" i="1911"/>
  <c r="J19" i="1911"/>
  <c r="K18" i="1911"/>
  <c r="J18" i="1911"/>
  <c r="F18" i="1911" a="1"/>
  <c r="F18" i="1911" s="1"/>
  <c r="E18" i="1911" a="1"/>
  <c r="E18" i="1911" s="1"/>
  <c r="K17" i="1911"/>
  <c r="J17" i="1911"/>
  <c r="F17" i="1911" a="1"/>
  <c r="F17" i="1911" s="1"/>
  <c r="E17" i="1911" a="1"/>
  <c r="E17" i="1911" s="1"/>
  <c r="K16" i="1911"/>
  <c r="J16" i="1911"/>
  <c r="F16" i="1911" a="1"/>
  <c r="F16" i="1911" s="1"/>
  <c r="E16" i="1911" a="1"/>
  <c r="E16" i="1911" s="1"/>
  <c r="K15" i="1911"/>
  <c r="J15" i="1911"/>
  <c r="F15" i="1911" a="1"/>
  <c r="F15" i="1911" s="1"/>
  <c r="E15" i="1911" a="1"/>
  <c r="E15" i="1911" s="1"/>
  <c r="D12" i="1911" a="1"/>
  <c r="D12" i="1911" s="1"/>
  <c r="D7" i="1911" a="1"/>
  <c r="D7" i="1911" s="1"/>
  <c r="D5" i="1911" a="1"/>
  <c r="D5" i="1911" s="1"/>
  <c r="D4" i="1911" a="1"/>
  <c r="D4" i="1911" s="1"/>
  <c r="H67" i="1910" a="1"/>
  <c r="H67" i="1910" s="1"/>
  <c r="H66" i="1910" a="1"/>
  <c r="H66" i="1910" s="1"/>
  <c r="H65" i="1910" a="1"/>
  <c r="H65" i="1910" s="1"/>
  <c r="H64" i="1910" a="1"/>
  <c r="H64" i="1910" s="1"/>
  <c r="D60" i="1910" a="1"/>
  <c r="D60" i="1910" s="1"/>
  <c r="D59" i="1910" a="1"/>
  <c r="D59" i="1910" s="1"/>
  <c r="D58" i="1910" a="1"/>
  <c r="D58" i="1910" s="1"/>
  <c r="H55" i="1910" a="1"/>
  <c r="H55" i="1910" s="1"/>
  <c r="G55" i="1910" a="1"/>
  <c r="G55" i="1910" s="1"/>
  <c r="H54" i="1910" a="1"/>
  <c r="H54" i="1910" s="1"/>
  <c r="G54" i="1910" a="1"/>
  <c r="G54" i="1910" s="1"/>
  <c r="K52" i="1910"/>
  <c r="F52" i="1910" a="1"/>
  <c r="F52" i="1910" s="1"/>
  <c r="H52" i="1910" s="1"/>
  <c r="K51" i="1910"/>
  <c r="F51" i="1910" a="1"/>
  <c r="F51" i="1910" s="1"/>
  <c r="H51" i="1910" s="1"/>
  <c r="K50" i="1910"/>
  <c r="F50" i="1910" a="1"/>
  <c r="F50" i="1910" s="1"/>
  <c r="H50" i="1910" s="1"/>
  <c r="K49" i="1910"/>
  <c r="F49" i="1910" a="1"/>
  <c r="F49" i="1910" s="1"/>
  <c r="H49" i="1910" s="1"/>
  <c r="K48" i="1910"/>
  <c r="F48" i="1910" a="1"/>
  <c r="F48" i="1910" s="1"/>
  <c r="H48" i="1910" s="1"/>
  <c r="K47" i="1910"/>
  <c r="F47" i="1910" a="1"/>
  <c r="F47" i="1910" s="1"/>
  <c r="H47" i="1910" s="1"/>
  <c r="K46" i="1910"/>
  <c r="F46" i="1910" a="1"/>
  <c r="F46" i="1910" s="1"/>
  <c r="H46" i="1910" s="1"/>
  <c r="K45" i="1910"/>
  <c r="F45" i="1910" a="1"/>
  <c r="F45" i="1910" s="1"/>
  <c r="H45" i="1910" s="1"/>
  <c r="K44" i="1910"/>
  <c r="F44" i="1910" a="1"/>
  <c r="F44" i="1910" s="1"/>
  <c r="H44" i="1910" s="1"/>
  <c r="K43" i="1910"/>
  <c r="F43" i="1910" a="1"/>
  <c r="F43" i="1910" s="1"/>
  <c r="H43" i="1910" s="1"/>
  <c r="K42" i="1910"/>
  <c r="F42" i="1910" a="1"/>
  <c r="F42" i="1910" s="1"/>
  <c r="H42" i="1910" s="1"/>
  <c r="K41" i="1910"/>
  <c r="F41" i="1910" a="1"/>
  <c r="F41" i="1910" s="1"/>
  <c r="H41" i="1910" s="1"/>
  <c r="K40" i="1910"/>
  <c r="F40" i="1910" a="1"/>
  <c r="F40" i="1910" s="1"/>
  <c r="H40" i="1910" s="1"/>
  <c r="K39" i="1910"/>
  <c r="F39" i="1910" a="1"/>
  <c r="F39" i="1910" s="1"/>
  <c r="H39" i="1910" s="1"/>
  <c r="F38" i="1910" a="1"/>
  <c r="F38" i="1910" s="1"/>
  <c r="H38" i="1910" s="1"/>
  <c r="K37" i="1910"/>
  <c r="F37" i="1910" a="1"/>
  <c r="F37" i="1910" s="1"/>
  <c r="H37" i="1910" s="1"/>
  <c r="K36" i="1910"/>
  <c r="F36" i="1910" a="1"/>
  <c r="F36" i="1910" s="1"/>
  <c r="H36" i="1910" s="1"/>
  <c r="K35" i="1910"/>
  <c r="F35" i="1910" a="1"/>
  <c r="F35" i="1910" s="1"/>
  <c r="H35" i="1910" s="1"/>
  <c r="K34" i="1910"/>
  <c r="F34" i="1910" a="1"/>
  <c r="F34" i="1910" s="1"/>
  <c r="H34" i="1910" s="1"/>
  <c r="F33" i="1910" a="1"/>
  <c r="F33" i="1910" s="1"/>
  <c r="H33" i="1910" s="1"/>
  <c r="K32" i="1910"/>
  <c r="F32" i="1910" a="1"/>
  <c r="F32" i="1910" s="1"/>
  <c r="H32" i="1910" s="1"/>
  <c r="K31" i="1910"/>
  <c r="F31" i="1910" a="1"/>
  <c r="F31" i="1910" s="1"/>
  <c r="H31" i="1910" s="1"/>
  <c r="K29" i="1910"/>
  <c r="J29" i="1910"/>
  <c r="K28" i="1910"/>
  <c r="J28" i="1910"/>
  <c r="F28" i="1910" a="1"/>
  <c r="F28" i="1910" s="1"/>
  <c r="E28" i="1910" a="1"/>
  <c r="E28" i="1910" s="1"/>
  <c r="K27" i="1910"/>
  <c r="J27" i="1910"/>
  <c r="F27" i="1910" a="1"/>
  <c r="F27" i="1910" s="1"/>
  <c r="E27" i="1910" a="1"/>
  <c r="E27" i="1910" s="1"/>
  <c r="K26" i="1910"/>
  <c r="J26" i="1910"/>
  <c r="F26" i="1910" a="1"/>
  <c r="F26" i="1910" s="1"/>
  <c r="E26" i="1910" a="1"/>
  <c r="E26" i="1910" s="1"/>
  <c r="K25" i="1910"/>
  <c r="J25" i="1910"/>
  <c r="F25" i="1910" a="1"/>
  <c r="F25" i="1910" s="1"/>
  <c r="E25" i="1910" a="1"/>
  <c r="E25" i="1910" s="1"/>
  <c r="K24" i="1910"/>
  <c r="J24" i="1910"/>
  <c r="F24" i="1910" a="1"/>
  <c r="F24" i="1910" s="1"/>
  <c r="E24" i="1910" a="1"/>
  <c r="E24" i="1910" s="1"/>
  <c r="K23" i="1910"/>
  <c r="J23" i="1910"/>
  <c r="F23" i="1910" a="1"/>
  <c r="F23" i="1910" s="1"/>
  <c r="E23" i="1910" a="1"/>
  <c r="E23" i="1910" s="1"/>
  <c r="K22" i="1910"/>
  <c r="J22" i="1910"/>
  <c r="F22" i="1910" a="1"/>
  <c r="F22" i="1910" s="1"/>
  <c r="E22" i="1910" a="1"/>
  <c r="E22" i="1910" s="1"/>
  <c r="K21" i="1910"/>
  <c r="J21" i="1910"/>
  <c r="F21" i="1910" a="1"/>
  <c r="F21" i="1910" s="1"/>
  <c r="E21" i="1910" a="1"/>
  <c r="E21" i="1910" s="1"/>
  <c r="K20" i="1910"/>
  <c r="J20" i="1910"/>
  <c r="F20" i="1910" a="1"/>
  <c r="F20" i="1910" s="1"/>
  <c r="E20" i="1910" a="1"/>
  <c r="E20" i="1910" s="1"/>
  <c r="K19" i="1910"/>
  <c r="J19" i="1910"/>
  <c r="K18" i="1910"/>
  <c r="J18" i="1910"/>
  <c r="F18" i="1910" a="1"/>
  <c r="F18" i="1910" s="1"/>
  <c r="E18" i="1910" a="1"/>
  <c r="E18" i="1910" s="1"/>
  <c r="K17" i="1910"/>
  <c r="J17" i="1910"/>
  <c r="F17" i="1910" a="1"/>
  <c r="F17" i="1910" s="1"/>
  <c r="E17" i="1910" a="1"/>
  <c r="E17" i="1910" s="1"/>
  <c r="K16" i="1910"/>
  <c r="J16" i="1910"/>
  <c r="F16" i="1910" a="1"/>
  <c r="F16" i="1910" s="1"/>
  <c r="E16" i="1910" a="1"/>
  <c r="E16" i="1910" s="1"/>
  <c r="K15" i="1910"/>
  <c r="J15" i="1910"/>
  <c r="F15" i="1910" a="1"/>
  <c r="F15" i="1910" s="1"/>
  <c r="E15" i="1910" a="1"/>
  <c r="E15" i="1910" s="1"/>
  <c r="D12" i="1910" a="1"/>
  <c r="D12" i="1910" s="1"/>
  <c r="D7" i="1910" a="1"/>
  <c r="D7" i="1910" s="1"/>
  <c r="D5" i="1910" a="1"/>
  <c r="D5" i="1910" s="1"/>
  <c r="D4" i="1910" a="1"/>
  <c r="D4" i="1910" s="1"/>
  <c r="H67" i="1909" a="1"/>
  <c r="H67" i="1909" s="1"/>
  <c r="H66" i="1909" a="1"/>
  <c r="H66" i="1909" s="1"/>
  <c r="H65" i="1909" a="1"/>
  <c r="H65" i="1909" s="1"/>
  <c r="H64" i="1909" a="1"/>
  <c r="H64" i="1909" s="1"/>
  <c r="D60" i="1909" a="1"/>
  <c r="D60" i="1909" s="1"/>
  <c r="D59" i="1909" a="1"/>
  <c r="D59" i="1909" s="1"/>
  <c r="D58" i="1909" a="1"/>
  <c r="D58" i="1909" s="1"/>
  <c r="H55" i="1909" a="1"/>
  <c r="H55" i="1909" s="1"/>
  <c r="G55" i="1909" a="1"/>
  <c r="G55" i="1909" s="1"/>
  <c r="H54" i="1909" a="1"/>
  <c r="H54" i="1909" s="1"/>
  <c r="G54" i="1909" a="1"/>
  <c r="G54" i="1909" s="1"/>
  <c r="K52" i="1909"/>
  <c r="F52" i="1909" a="1"/>
  <c r="F52" i="1909" s="1"/>
  <c r="H52" i="1909" s="1"/>
  <c r="K51" i="1909"/>
  <c r="F51" i="1909" a="1"/>
  <c r="F51" i="1909" s="1"/>
  <c r="H51" i="1909" s="1"/>
  <c r="K50" i="1909"/>
  <c r="F50" i="1909" a="1"/>
  <c r="F50" i="1909" s="1"/>
  <c r="H50" i="1909" s="1"/>
  <c r="K49" i="1909"/>
  <c r="F49" i="1909" a="1"/>
  <c r="F49" i="1909" s="1"/>
  <c r="H49" i="1909" s="1"/>
  <c r="K48" i="1909"/>
  <c r="F48" i="1909" a="1"/>
  <c r="F48" i="1909" s="1"/>
  <c r="H48" i="1909" s="1"/>
  <c r="K47" i="1909"/>
  <c r="F47" i="1909" a="1"/>
  <c r="F47" i="1909" s="1"/>
  <c r="H47" i="1909" s="1"/>
  <c r="K46" i="1909"/>
  <c r="F46" i="1909" a="1"/>
  <c r="F46" i="1909" s="1"/>
  <c r="H46" i="1909" s="1"/>
  <c r="K45" i="1909"/>
  <c r="F45" i="1909" a="1"/>
  <c r="F45" i="1909" s="1"/>
  <c r="H45" i="1909" s="1"/>
  <c r="K44" i="1909"/>
  <c r="F44" i="1909" a="1"/>
  <c r="F44" i="1909" s="1"/>
  <c r="H44" i="1909" s="1"/>
  <c r="K43" i="1909"/>
  <c r="F43" i="1909" a="1"/>
  <c r="F43" i="1909" s="1"/>
  <c r="H43" i="1909" s="1"/>
  <c r="K42" i="1909"/>
  <c r="F42" i="1909" a="1"/>
  <c r="F42" i="1909" s="1"/>
  <c r="H42" i="1909" s="1"/>
  <c r="K41" i="1909"/>
  <c r="F41" i="1909" a="1"/>
  <c r="F41" i="1909" s="1"/>
  <c r="H41" i="1909" s="1"/>
  <c r="K40" i="1909"/>
  <c r="F40" i="1909" a="1"/>
  <c r="F40" i="1909" s="1"/>
  <c r="H40" i="1909" s="1"/>
  <c r="K39" i="1909"/>
  <c r="F39" i="1909" a="1"/>
  <c r="F39" i="1909" s="1"/>
  <c r="H39" i="1909" s="1"/>
  <c r="F38" i="1909" a="1"/>
  <c r="F38" i="1909" s="1"/>
  <c r="H38" i="1909" s="1"/>
  <c r="K37" i="1909"/>
  <c r="F37" i="1909" a="1"/>
  <c r="F37" i="1909" s="1"/>
  <c r="H37" i="1909" s="1"/>
  <c r="K36" i="1909"/>
  <c r="F36" i="1909" a="1"/>
  <c r="F36" i="1909" s="1"/>
  <c r="H36" i="1909" s="1"/>
  <c r="K35" i="1909"/>
  <c r="F35" i="1909" a="1"/>
  <c r="F35" i="1909" s="1"/>
  <c r="H35" i="1909" s="1"/>
  <c r="K34" i="1909"/>
  <c r="F34" i="1909" a="1"/>
  <c r="F34" i="1909" s="1"/>
  <c r="H34" i="1909" s="1"/>
  <c r="F33" i="1909" a="1"/>
  <c r="F33" i="1909" s="1"/>
  <c r="H33" i="1909" s="1"/>
  <c r="K32" i="1909"/>
  <c r="F32" i="1909" a="1"/>
  <c r="F32" i="1909" s="1"/>
  <c r="H32" i="1909" s="1"/>
  <c r="K31" i="1909"/>
  <c r="F31" i="1909" a="1"/>
  <c r="F31" i="1909" s="1"/>
  <c r="H31" i="1909" s="1"/>
  <c r="K29" i="1909"/>
  <c r="J29" i="1909"/>
  <c r="K28" i="1909"/>
  <c r="J28" i="1909"/>
  <c r="F28" i="1909" a="1"/>
  <c r="F28" i="1909" s="1"/>
  <c r="E28" i="1909" a="1"/>
  <c r="E28" i="1909" s="1"/>
  <c r="K27" i="1909"/>
  <c r="J27" i="1909"/>
  <c r="F27" i="1909" a="1"/>
  <c r="F27" i="1909" s="1"/>
  <c r="E27" i="1909" a="1"/>
  <c r="E27" i="1909" s="1"/>
  <c r="K26" i="1909"/>
  <c r="J26" i="1909"/>
  <c r="F26" i="1909" a="1"/>
  <c r="F26" i="1909" s="1"/>
  <c r="E26" i="1909" a="1"/>
  <c r="E26" i="1909" s="1"/>
  <c r="K25" i="1909"/>
  <c r="J25" i="1909"/>
  <c r="F25" i="1909" a="1"/>
  <c r="F25" i="1909" s="1"/>
  <c r="E25" i="1909" a="1"/>
  <c r="E25" i="1909" s="1"/>
  <c r="K24" i="1909"/>
  <c r="J24" i="1909"/>
  <c r="F24" i="1909" a="1"/>
  <c r="F24" i="1909" s="1"/>
  <c r="E24" i="1909" a="1"/>
  <c r="E24" i="1909" s="1"/>
  <c r="K23" i="1909"/>
  <c r="J23" i="1909"/>
  <c r="F23" i="1909" a="1"/>
  <c r="F23" i="1909" s="1"/>
  <c r="E23" i="1909" a="1"/>
  <c r="E23" i="1909" s="1"/>
  <c r="K22" i="1909"/>
  <c r="J22" i="1909"/>
  <c r="F22" i="1909" a="1"/>
  <c r="F22" i="1909" s="1"/>
  <c r="E22" i="1909" a="1"/>
  <c r="E22" i="1909" s="1"/>
  <c r="K21" i="1909"/>
  <c r="J21" i="1909"/>
  <c r="F21" i="1909" a="1"/>
  <c r="F21" i="1909" s="1"/>
  <c r="E21" i="1909" a="1"/>
  <c r="E21" i="1909" s="1"/>
  <c r="K20" i="1909"/>
  <c r="J20" i="1909"/>
  <c r="F20" i="1909" a="1"/>
  <c r="F20" i="1909" s="1"/>
  <c r="E20" i="1909" a="1"/>
  <c r="E20" i="1909" s="1"/>
  <c r="K19" i="1909"/>
  <c r="J19" i="1909"/>
  <c r="K18" i="1909"/>
  <c r="J18" i="1909"/>
  <c r="F18" i="1909" a="1"/>
  <c r="F18" i="1909" s="1"/>
  <c r="E18" i="1909" a="1"/>
  <c r="E18" i="1909" s="1"/>
  <c r="K17" i="1909"/>
  <c r="J17" i="1909"/>
  <c r="F17" i="1909" a="1"/>
  <c r="F17" i="1909" s="1"/>
  <c r="E17" i="1909" a="1"/>
  <c r="E17" i="1909" s="1"/>
  <c r="K16" i="1909"/>
  <c r="J16" i="1909"/>
  <c r="F16" i="1909" a="1"/>
  <c r="F16" i="1909" s="1"/>
  <c r="E16" i="1909" a="1"/>
  <c r="E16" i="1909" s="1"/>
  <c r="K15" i="1909"/>
  <c r="J15" i="1909"/>
  <c r="F15" i="1909" a="1"/>
  <c r="F15" i="1909" s="1"/>
  <c r="E15" i="1909" a="1"/>
  <c r="E15" i="1909" s="1"/>
  <c r="D12" i="1909" a="1"/>
  <c r="D12" i="1909" s="1"/>
  <c r="D7" i="1909" a="1"/>
  <c r="D7" i="1909" s="1"/>
  <c r="D5" i="1909" a="1"/>
  <c r="D5" i="1909" s="1"/>
  <c r="D4" i="1909" a="1"/>
  <c r="D4" i="1909" s="1"/>
  <c r="H67" i="1908" a="1"/>
  <c r="H67" i="1908" s="1"/>
  <c r="H66" i="1908" a="1"/>
  <c r="H66" i="1908" s="1"/>
  <c r="H65" i="1908" a="1"/>
  <c r="H65" i="1908" s="1"/>
  <c r="H64" i="1908" a="1"/>
  <c r="H64" i="1908" s="1"/>
  <c r="D60" i="1908" a="1"/>
  <c r="D60" i="1908" s="1"/>
  <c r="D59" i="1908" a="1"/>
  <c r="D59" i="1908" s="1"/>
  <c r="D58" i="1908" a="1"/>
  <c r="D58" i="1908" s="1"/>
  <c r="H55" i="1908" a="1"/>
  <c r="H55" i="1908" s="1"/>
  <c r="G55" i="1908" a="1"/>
  <c r="G55" i="1908" s="1"/>
  <c r="H54" i="1908" a="1"/>
  <c r="H54" i="1908" s="1"/>
  <c r="G54" i="1908" a="1"/>
  <c r="G54" i="1908" s="1"/>
  <c r="K52" i="1908"/>
  <c r="F52" i="1908" a="1"/>
  <c r="F52" i="1908" s="1"/>
  <c r="H52" i="1908" s="1"/>
  <c r="K51" i="1908"/>
  <c r="F51" i="1908" a="1"/>
  <c r="F51" i="1908" s="1"/>
  <c r="H51" i="1908" s="1"/>
  <c r="K50" i="1908"/>
  <c r="F50" i="1908" a="1"/>
  <c r="F50" i="1908" s="1"/>
  <c r="H50" i="1908" s="1"/>
  <c r="K49" i="1908"/>
  <c r="F49" i="1908" a="1"/>
  <c r="F49" i="1908" s="1"/>
  <c r="H49" i="1908" s="1"/>
  <c r="K48" i="1908"/>
  <c r="F48" i="1908" a="1"/>
  <c r="F48" i="1908" s="1"/>
  <c r="H48" i="1908" s="1"/>
  <c r="K47" i="1908"/>
  <c r="F47" i="1908" a="1"/>
  <c r="F47" i="1908" s="1"/>
  <c r="H47" i="1908" s="1"/>
  <c r="K46" i="1908"/>
  <c r="F46" i="1908" a="1"/>
  <c r="F46" i="1908" s="1"/>
  <c r="H46" i="1908" s="1"/>
  <c r="K45" i="1908"/>
  <c r="F45" i="1908" a="1"/>
  <c r="F45" i="1908" s="1"/>
  <c r="H45" i="1908" s="1"/>
  <c r="K44" i="1908"/>
  <c r="F44" i="1908" a="1"/>
  <c r="F44" i="1908" s="1"/>
  <c r="H44" i="1908" s="1"/>
  <c r="K43" i="1908"/>
  <c r="F43" i="1908" a="1"/>
  <c r="F43" i="1908" s="1"/>
  <c r="H43" i="1908" s="1"/>
  <c r="K42" i="1908"/>
  <c r="F42" i="1908" a="1"/>
  <c r="F42" i="1908" s="1"/>
  <c r="H42" i="1908" s="1"/>
  <c r="K41" i="1908"/>
  <c r="F41" i="1908" a="1"/>
  <c r="F41" i="1908" s="1"/>
  <c r="H41" i="1908" s="1"/>
  <c r="K40" i="1908"/>
  <c r="F40" i="1908" a="1"/>
  <c r="F40" i="1908" s="1"/>
  <c r="H40" i="1908" s="1"/>
  <c r="K39" i="1908"/>
  <c r="F39" i="1908" a="1"/>
  <c r="F39" i="1908" s="1"/>
  <c r="H39" i="1908" s="1"/>
  <c r="F38" i="1908" a="1"/>
  <c r="F38" i="1908" s="1"/>
  <c r="H38" i="1908" s="1"/>
  <c r="K37" i="1908"/>
  <c r="F37" i="1908" a="1"/>
  <c r="F37" i="1908" s="1"/>
  <c r="H37" i="1908" s="1"/>
  <c r="K36" i="1908"/>
  <c r="F36" i="1908" a="1"/>
  <c r="F36" i="1908" s="1"/>
  <c r="H36" i="1908" s="1"/>
  <c r="K35" i="1908"/>
  <c r="F35" i="1908" a="1"/>
  <c r="F35" i="1908" s="1"/>
  <c r="H35" i="1908" s="1"/>
  <c r="K34" i="1908"/>
  <c r="F34" i="1908" a="1"/>
  <c r="F34" i="1908" s="1"/>
  <c r="H34" i="1908" s="1"/>
  <c r="F33" i="1908" a="1"/>
  <c r="F33" i="1908" s="1"/>
  <c r="H33" i="1908" s="1"/>
  <c r="K32" i="1908"/>
  <c r="F32" i="1908" a="1"/>
  <c r="F32" i="1908" s="1"/>
  <c r="H32" i="1908" s="1"/>
  <c r="K31" i="1908"/>
  <c r="F31" i="1908" a="1"/>
  <c r="F31" i="1908" s="1"/>
  <c r="H31" i="1908" s="1"/>
  <c r="K29" i="1908"/>
  <c r="J29" i="1908"/>
  <c r="K28" i="1908"/>
  <c r="J28" i="1908"/>
  <c r="F28" i="1908" a="1"/>
  <c r="F28" i="1908" s="1"/>
  <c r="E28" i="1908" a="1"/>
  <c r="E28" i="1908" s="1"/>
  <c r="K27" i="1908"/>
  <c r="J27" i="1908"/>
  <c r="F27" i="1908" a="1"/>
  <c r="F27" i="1908" s="1"/>
  <c r="E27" i="1908" a="1"/>
  <c r="E27" i="1908" s="1"/>
  <c r="K26" i="1908"/>
  <c r="J26" i="1908"/>
  <c r="F26" i="1908" a="1"/>
  <c r="F26" i="1908" s="1"/>
  <c r="E26" i="1908" a="1"/>
  <c r="E26" i="1908" s="1"/>
  <c r="K25" i="1908"/>
  <c r="J25" i="1908"/>
  <c r="F25" i="1908" a="1"/>
  <c r="F25" i="1908" s="1"/>
  <c r="E25" i="1908" a="1"/>
  <c r="E25" i="1908" s="1"/>
  <c r="K24" i="1908"/>
  <c r="J24" i="1908"/>
  <c r="F24" i="1908" a="1"/>
  <c r="F24" i="1908" s="1"/>
  <c r="E24" i="1908" a="1"/>
  <c r="E24" i="1908" s="1"/>
  <c r="K23" i="1908"/>
  <c r="J23" i="1908"/>
  <c r="F23" i="1908" a="1"/>
  <c r="F23" i="1908" s="1"/>
  <c r="E23" i="1908" a="1"/>
  <c r="E23" i="1908" s="1"/>
  <c r="K22" i="1908"/>
  <c r="J22" i="1908"/>
  <c r="F22" i="1908" a="1"/>
  <c r="F22" i="1908" s="1"/>
  <c r="E22" i="1908" a="1"/>
  <c r="E22" i="1908" s="1"/>
  <c r="K21" i="1908"/>
  <c r="J21" i="1908"/>
  <c r="F21" i="1908" a="1"/>
  <c r="F21" i="1908" s="1"/>
  <c r="E21" i="1908" a="1"/>
  <c r="E21" i="1908" s="1"/>
  <c r="K20" i="1908"/>
  <c r="J20" i="1908"/>
  <c r="F20" i="1908" a="1"/>
  <c r="F20" i="1908" s="1"/>
  <c r="E20" i="1908" a="1"/>
  <c r="E20" i="1908" s="1"/>
  <c r="K19" i="1908"/>
  <c r="J19" i="1908"/>
  <c r="K18" i="1908"/>
  <c r="J18" i="1908"/>
  <c r="F18" i="1908" a="1"/>
  <c r="F18" i="1908" s="1"/>
  <c r="E18" i="1908" a="1"/>
  <c r="E18" i="1908" s="1"/>
  <c r="K17" i="1908"/>
  <c r="J17" i="1908"/>
  <c r="F17" i="1908" a="1"/>
  <c r="F17" i="1908" s="1"/>
  <c r="E17" i="1908" a="1"/>
  <c r="E17" i="1908" s="1"/>
  <c r="K16" i="1908"/>
  <c r="J16" i="1908"/>
  <c r="F16" i="1908" a="1"/>
  <c r="F16" i="1908" s="1"/>
  <c r="E16" i="1908" a="1"/>
  <c r="E16" i="1908" s="1"/>
  <c r="K15" i="1908"/>
  <c r="J15" i="1908"/>
  <c r="F15" i="1908" a="1"/>
  <c r="F15" i="1908" s="1"/>
  <c r="E15" i="1908" a="1"/>
  <c r="E15" i="1908" s="1"/>
  <c r="D12" i="1908" a="1"/>
  <c r="D12" i="1908" s="1"/>
  <c r="D7" i="1908" a="1"/>
  <c r="D7" i="1908" s="1"/>
  <c r="D5" i="1908" a="1"/>
  <c r="D5" i="1908" s="1"/>
  <c r="D4" i="1908" a="1"/>
  <c r="D4" i="1908" s="1"/>
  <c r="D6" i="1941" l="1"/>
  <c r="D9" i="1941" s="1"/>
  <c r="D10" i="1941" s="1"/>
  <c r="D6" i="1937"/>
  <c r="D9" i="1937" s="1"/>
  <c r="D10" i="1937" s="1"/>
  <c r="D6" i="1915"/>
  <c r="H68" i="1928"/>
  <c r="E29" i="1940"/>
  <c r="D6" i="1918"/>
  <c r="H68" i="1939"/>
  <c r="F54" i="1911"/>
  <c r="E29" i="1924"/>
  <c r="E29" i="1933"/>
  <c r="E29" i="1936"/>
  <c r="F55" i="1940"/>
  <c r="E29" i="1918"/>
  <c r="E29" i="1941"/>
  <c r="E29" i="1943"/>
  <c r="H68" i="1946"/>
  <c r="E29" i="1915"/>
  <c r="D6" i="1940"/>
  <c r="D9" i="1940" s="1"/>
  <c r="D10" i="1940" s="1"/>
  <c r="E29" i="1946"/>
  <c r="E29" i="1911"/>
  <c r="E29" i="1932"/>
  <c r="E29" i="1930"/>
  <c r="H68" i="1934"/>
  <c r="E29" i="1934"/>
  <c r="E29" i="1948"/>
  <c r="E29" i="1914"/>
  <c r="E29" i="1919"/>
  <c r="E29" i="1927"/>
  <c r="E29" i="1945"/>
  <c r="H68" i="1910"/>
  <c r="E29" i="1913"/>
  <c r="H68" i="1922"/>
  <c r="E29" i="1929"/>
  <c r="F54" i="1948"/>
  <c r="F55" i="1948"/>
  <c r="H68" i="1948"/>
  <c r="F29" i="1948"/>
  <c r="D6" i="1948"/>
  <c r="D9" i="1948" s="1"/>
  <c r="F54" i="1947"/>
  <c r="F55" i="1947"/>
  <c r="E29" i="1947"/>
  <c r="H68" i="1947"/>
  <c r="D6" i="1947"/>
  <c r="D9" i="1947" s="1"/>
  <c r="F29" i="1947"/>
  <c r="F55" i="1946"/>
  <c r="F29" i="1946"/>
  <c r="F54" i="1946"/>
  <c r="D6" i="1946"/>
  <c r="D9" i="1946" s="1"/>
  <c r="F54" i="1945"/>
  <c r="F55" i="1945"/>
  <c r="H68" i="1945"/>
  <c r="F29" i="1945"/>
  <c r="D6" i="1945"/>
  <c r="D9" i="1945" s="1"/>
  <c r="F54" i="1944"/>
  <c r="F55" i="1944"/>
  <c r="D6" i="1944"/>
  <c r="D9" i="1944" s="1"/>
  <c r="H68" i="1944"/>
  <c r="E29" i="1944"/>
  <c r="F29" i="1944"/>
  <c r="D6" i="1943"/>
  <c r="D9" i="1943" s="1"/>
  <c r="D10" i="1943" s="1"/>
  <c r="H68" i="1943"/>
  <c r="F54" i="1943"/>
  <c r="F29" i="1943"/>
  <c r="F55" i="1943"/>
  <c r="E29" i="1942"/>
  <c r="F55" i="1942"/>
  <c r="D6" i="1942"/>
  <c r="D9" i="1942" s="1"/>
  <c r="H68" i="1942"/>
  <c r="F29" i="1942"/>
  <c r="F54" i="1942"/>
  <c r="F54" i="1941"/>
  <c r="F55" i="1941"/>
  <c r="H68" i="1941"/>
  <c r="F29" i="1941"/>
  <c r="H68" i="1940"/>
  <c r="F54" i="1940"/>
  <c r="F29" i="1940"/>
  <c r="E29" i="1939"/>
  <c r="F54" i="1939"/>
  <c r="F55" i="1939"/>
  <c r="F29" i="1939"/>
  <c r="D6" i="1939"/>
  <c r="D9" i="1939" s="1"/>
  <c r="F54" i="1938"/>
  <c r="E29" i="1938"/>
  <c r="H68" i="1938"/>
  <c r="F55" i="1938"/>
  <c r="F29" i="1938"/>
  <c r="D6" i="1938"/>
  <c r="D9" i="1938" s="1"/>
  <c r="F54" i="1937"/>
  <c r="E29" i="1937"/>
  <c r="H68" i="1937"/>
  <c r="F55" i="1937"/>
  <c r="F29" i="1937"/>
  <c r="F54" i="1936"/>
  <c r="H68" i="1936"/>
  <c r="F55" i="1936"/>
  <c r="F29" i="1936"/>
  <c r="D6" i="1936"/>
  <c r="D9" i="1936" s="1"/>
  <c r="F54" i="1935"/>
  <c r="F55" i="1935"/>
  <c r="D6" i="1935"/>
  <c r="D9" i="1935" s="1"/>
  <c r="D10" i="1935" s="1"/>
  <c r="H68" i="1935"/>
  <c r="E29" i="1935"/>
  <c r="F29" i="1935"/>
  <c r="F54" i="1934"/>
  <c r="F55" i="1934"/>
  <c r="D6" i="1934"/>
  <c r="D9" i="1934" s="1"/>
  <c r="D10" i="1934" s="1"/>
  <c r="F29" i="1934"/>
  <c r="F54" i="1933"/>
  <c r="F55" i="1933"/>
  <c r="D6" i="1933"/>
  <c r="D9" i="1933" s="1"/>
  <c r="D10" i="1933" s="1"/>
  <c r="H68" i="1933"/>
  <c r="F29" i="1933"/>
  <c r="F54" i="1932"/>
  <c r="F55" i="1932"/>
  <c r="D6" i="1932"/>
  <c r="D9" i="1932" s="1"/>
  <c r="D10" i="1932" s="1"/>
  <c r="H68" i="1932"/>
  <c r="F29" i="1932"/>
  <c r="E29" i="1931"/>
  <c r="F54" i="1931"/>
  <c r="D6" i="1931"/>
  <c r="D9" i="1931" s="1"/>
  <c r="H68" i="1931"/>
  <c r="F55" i="1931"/>
  <c r="F29" i="1931"/>
  <c r="F54" i="1930"/>
  <c r="H68" i="1930"/>
  <c r="F55" i="1930"/>
  <c r="F29" i="1930"/>
  <c r="D6" i="1930"/>
  <c r="D9" i="1930" s="1"/>
  <c r="F55" i="1929"/>
  <c r="H68" i="1929"/>
  <c r="F54" i="1929"/>
  <c r="F29" i="1929"/>
  <c r="D6" i="1929"/>
  <c r="D9" i="1929" s="1"/>
  <c r="F55" i="1928"/>
  <c r="D6" i="1928"/>
  <c r="D9" i="1928" s="1"/>
  <c r="E29" i="1928"/>
  <c r="F54" i="1928"/>
  <c r="F29" i="1928"/>
  <c r="F54" i="1927"/>
  <c r="F55" i="1927"/>
  <c r="D6" i="1927"/>
  <c r="D9" i="1927" s="1"/>
  <c r="H68" i="1927"/>
  <c r="F29" i="1927"/>
  <c r="E29" i="1926"/>
  <c r="F54" i="1926"/>
  <c r="D6" i="1926"/>
  <c r="D9" i="1926" s="1"/>
  <c r="D10" i="1926" s="1"/>
  <c r="H68" i="1926"/>
  <c r="F55" i="1926"/>
  <c r="F29" i="1926"/>
  <c r="E29" i="1925"/>
  <c r="F55" i="1925"/>
  <c r="H68" i="1925"/>
  <c r="F54" i="1925"/>
  <c r="F29" i="1925"/>
  <c r="D6" i="1925"/>
  <c r="D9" i="1925" s="1"/>
  <c r="F54" i="1924"/>
  <c r="F55" i="1924"/>
  <c r="H68" i="1924"/>
  <c r="F29" i="1924"/>
  <c r="D6" i="1924"/>
  <c r="D9" i="1924" s="1"/>
  <c r="E29" i="1923"/>
  <c r="F55" i="1923"/>
  <c r="D6" i="1923"/>
  <c r="D9" i="1923" s="1"/>
  <c r="D10" i="1923" s="1"/>
  <c r="H68" i="1923"/>
  <c r="F54" i="1923"/>
  <c r="F29" i="1923"/>
  <c r="E29" i="1922"/>
  <c r="F55" i="1922"/>
  <c r="D6" i="1922"/>
  <c r="D9" i="1922" s="1"/>
  <c r="D10" i="1922" s="1"/>
  <c r="F54" i="1922"/>
  <c r="F29" i="1922"/>
  <c r="E29" i="1921"/>
  <c r="F55" i="1921"/>
  <c r="H68" i="1921"/>
  <c r="F54" i="1921"/>
  <c r="F29" i="1921"/>
  <c r="D6" i="1921"/>
  <c r="D9" i="1921" s="1"/>
  <c r="E29" i="1920"/>
  <c r="F54" i="1920"/>
  <c r="F55" i="1920"/>
  <c r="H68" i="1920"/>
  <c r="F29" i="1920"/>
  <c r="D6" i="1920"/>
  <c r="D9" i="1920" s="1"/>
  <c r="F54" i="1919"/>
  <c r="F55" i="1919"/>
  <c r="H68" i="1919"/>
  <c r="D6" i="1919"/>
  <c r="D9" i="1919" s="1"/>
  <c r="F29" i="1919"/>
  <c r="F55" i="1918"/>
  <c r="H68" i="1918"/>
  <c r="F54" i="1918"/>
  <c r="D9" i="1918"/>
  <c r="F29" i="1918"/>
  <c r="E29" i="1917"/>
  <c r="F54" i="1917"/>
  <c r="F55" i="1917"/>
  <c r="H68" i="1917"/>
  <c r="F29" i="1917"/>
  <c r="D6" i="1917"/>
  <c r="D9" i="1917" s="1"/>
  <c r="F54" i="1916"/>
  <c r="E29" i="1916"/>
  <c r="D6" i="1916"/>
  <c r="D9" i="1916" s="1"/>
  <c r="H68" i="1916"/>
  <c r="F55" i="1916"/>
  <c r="F29" i="1916"/>
  <c r="F54" i="1915"/>
  <c r="F55" i="1915"/>
  <c r="H68" i="1915"/>
  <c r="F29" i="1915"/>
  <c r="D9" i="1915"/>
  <c r="F54" i="1914"/>
  <c r="H68" i="1914"/>
  <c r="F29" i="1914"/>
  <c r="F55" i="1914"/>
  <c r="D6" i="1914"/>
  <c r="D9" i="1914" s="1"/>
  <c r="F55" i="1913"/>
  <c r="H68" i="1913"/>
  <c r="F54" i="1913"/>
  <c r="F29" i="1913"/>
  <c r="D6" i="1913"/>
  <c r="D9" i="1913" s="1"/>
  <c r="F55" i="1912"/>
  <c r="E29" i="1912"/>
  <c r="H68" i="1912"/>
  <c r="F54" i="1912"/>
  <c r="D6" i="1912"/>
  <c r="D9" i="1912" s="1"/>
  <c r="F29" i="1912"/>
  <c r="F55" i="1911"/>
  <c r="H68" i="1911"/>
  <c r="D6" i="1911"/>
  <c r="D9" i="1911" s="1"/>
  <c r="F29" i="1911"/>
  <c r="E29" i="1910"/>
  <c r="F55" i="1910"/>
  <c r="D6" i="1910"/>
  <c r="D9" i="1910" s="1"/>
  <c r="D10" i="1910" s="1"/>
  <c r="F54" i="1910"/>
  <c r="F29" i="1910"/>
  <c r="F54" i="1909"/>
  <c r="F55" i="1909"/>
  <c r="E29" i="1909"/>
  <c r="H68" i="1909"/>
  <c r="F29" i="1909"/>
  <c r="D6" i="1909"/>
  <c r="D9" i="1909" s="1"/>
  <c r="F54" i="1908"/>
  <c r="F55" i="1908"/>
  <c r="E29" i="1908"/>
  <c r="D6" i="1908"/>
  <c r="D9" i="1908" s="1"/>
  <c r="H68" i="1908"/>
  <c r="F29" i="1908"/>
  <c r="H67" i="1" a="1"/>
  <c r="H67" i="1" s="1"/>
  <c r="H66" i="1" a="1"/>
  <c r="H66" i="1" s="1"/>
  <c r="H65" i="1" a="1"/>
  <c r="H65" i="1" s="1"/>
  <c r="H64" i="1" a="1"/>
  <c r="H64" i="1" s="1"/>
  <c r="D60" i="1" a="1"/>
  <c r="D60" i="1" s="1"/>
  <c r="D59" i="1" a="1"/>
  <c r="D59" i="1" s="1"/>
  <c r="D58" i="1" a="1"/>
  <c r="D58" i="1" s="1"/>
  <c r="H55" i="1" a="1"/>
  <c r="H55" i="1" s="1"/>
  <c r="G55" i="1" a="1"/>
  <c r="G55" i="1" s="1"/>
  <c r="H54" i="1" a="1"/>
  <c r="H54" i="1" s="1"/>
  <c r="G54" i="1" a="1"/>
  <c r="G54" i="1" s="1"/>
  <c r="F52" i="1" a="1"/>
  <c r="F52" i="1" s="1"/>
  <c r="F51" i="1" a="1"/>
  <c r="F51" i="1" s="1"/>
  <c r="F50" i="1" a="1"/>
  <c r="F50" i="1" s="1"/>
  <c r="F49" i="1" a="1"/>
  <c r="F49" i="1" s="1"/>
  <c r="F48" i="1" a="1"/>
  <c r="F48" i="1" s="1"/>
  <c r="F47" i="1" a="1"/>
  <c r="F47" i="1" s="1"/>
  <c r="F46" i="1" a="1"/>
  <c r="F46" i="1" s="1"/>
  <c r="F45" i="1" a="1"/>
  <c r="F45" i="1" s="1"/>
  <c r="F44" i="1" a="1"/>
  <c r="F44" i="1" s="1"/>
  <c r="F43" i="1" a="1"/>
  <c r="F43" i="1" s="1"/>
  <c r="F42" i="1" a="1"/>
  <c r="F42" i="1" s="1"/>
  <c r="F41" i="1" a="1"/>
  <c r="F41" i="1" s="1"/>
  <c r="F40" i="1" a="1"/>
  <c r="F40" i="1" s="1"/>
  <c r="F39" i="1" a="1"/>
  <c r="F39" i="1" s="1"/>
  <c r="F38" i="1" a="1"/>
  <c r="F38" i="1" s="1"/>
  <c r="H38" i="1" s="1"/>
  <c r="F37" i="1" a="1"/>
  <c r="F37" i="1" s="1"/>
  <c r="F36" i="1" a="1"/>
  <c r="F36" i="1" s="1"/>
  <c r="F35" i="1" a="1"/>
  <c r="F35" i="1" s="1"/>
  <c r="F34" i="1" a="1"/>
  <c r="F34" i="1" s="1"/>
  <c r="F33" i="1" a="1"/>
  <c r="F33" i="1" s="1"/>
  <c r="F32" i="1" a="1"/>
  <c r="F32" i="1" s="1"/>
  <c r="F31" i="1" a="1"/>
  <c r="F31" i="1" s="1"/>
  <c r="F28" i="1" a="1"/>
  <c r="F28" i="1" s="1"/>
  <c r="E28" i="1" a="1"/>
  <c r="E28" i="1" s="1"/>
  <c r="F27" i="1" a="1"/>
  <c r="F27" i="1" s="1"/>
  <c r="E27" i="1" a="1"/>
  <c r="E27" i="1" s="1"/>
  <c r="F26" i="1" a="1"/>
  <c r="F26" i="1" s="1"/>
  <c r="E26" i="1" a="1"/>
  <c r="E26" i="1" s="1"/>
  <c r="F25" i="1" a="1"/>
  <c r="F25" i="1" s="1"/>
  <c r="E25" i="1" a="1"/>
  <c r="E25" i="1" s="1"/>
  <c r="F24" i="1" a="1"/>
  <c r="F24" i="1" s="1"/>
  <c r="E24" i="1" a="1"/>
  <c r="E24" i="1" s="1"/>
  <c r="F23" i="1" a="1"/>
  <c r="F23" i="1" s="1"/>
  <c r="E23" i="1" a="1"/>
  <c r="E23" i="1" s="1"/>
  <c r="F22" i="1" a="1"/>
  <c r="F22" i="1" s="1"/>
  <c r="E22" i="1" a="1"/>
  <c r="E22" i="1" s="1"/>
  <c r="F21" i="1" a="1"/>
  <c r="F21" i="1" s="1"/>
  <c r="E21" i="1" a="1"/>
  <c r="E21" i="1" s="1"/>
  <c r="F20" i="1" a="1"/>
  <c r="F20" i="1" s="1"/>
  <c r="E20" i="1" a="1"/>
  <c r="E20" i="1" s="1"/>
  <c r="F18" i="1" a="1"/>
  <c r="F18" i="1" s="1"/>
  <c r="E18" i="1" a="1"/>
  <c r="E18" i="1" s="1"/>
  <c r="F17" i="1" a="1"/>
  <c r="F17" i="1" s="1"/>
  <c r="E17" i="1" a="1"/>
  <c r="E17" i="1" s="1"/>
  <c r="F16" i="1" a="1"/>
  <c r="F16" i="1" s="1"/>
  <c r="E16" i="1" a="1"/>
  <c r="E16" i="1" s="1"/>
  <c r="F15" i="1" a="1"/>
  <c r="F15" i="1" s="1"/>
  <c r="E15" i="1" a="1"/>
  <c r="E15" i="1" s="1"/>
  <c r="D12" i="1" a="1"/>
  <c r="D12" i="1" s="1"/>
  <c r="D7" i="1" a="1"/>
  <c r="D7" i="1" s="1"/>
  <c r="D5" i="1" a="1"/>
  <c r="D5" i="1" s="1"/>
  <c r="D4" i="1" a="1"/>
  <c r="D4" i="1" s="1"/>
  <c r="F56" i="1944" l="1"/>
  <c r="F56" i="1933"/>
  <c r="F56" i="1916"/>
  <c r="F56" i="1920"/>
  <c r="F56" i="1931"/>
  <c r="F56" i="1909"/>
  <c r="F56" i="1918"/>
  <c r="F56" i="1937"/>
  <c r="F56" i="1911"/>
  <c r="F56" i="1922"/>
  <c r="F56" i="1924"/>
  <c r="F56" i="1946"/>
  <c r="F56" i="1923"/>
  <c r="F56" i="1910"/>
  <c r="F56" i="1935"/>
  <c r="F56" i="1932"/>
  <c r="F56" i="1941"/>
  <c r="F56" i="1913"/>
  <c r="F56" i="1926"/>
  <c r="F56" i="1928"/>
  <c r="F56" i="1930"/>
  <c r="F56" i="1943"/>
  <c r="F56" i="1939"/>
  <c r="F56" i="1912"/>
  <c r="F56" i="1914"/>
  <c r="F56" i="1927"/>
  <c r="F56" i="1908"/>
  <c r="F56" i="1925"/>
  <c r="F56" i="1929"/>
  <c r="F56" i="1921"/>
  <c r="F56" i="1934"/>
  <c r="F56" i="1938"/>
  <c r="F56" i="1915"/>
  <c r="F56" i="1917"/>
  <c r="F56" i="1936"/>
  <c r="F56" i="1948"/>
  <c r="D10" i="1948"/>
  <c r="F56" i="1947"/>
  <c r="D10" i="1947"/>
  <c r="D10" i="1946"/>
  <c r="F56" i="1945"/>
  <c r="D10" i="1945"/>
  <c r="D10" i="1944"/>
  <c r="D11" i="1943"/>
  <c r="G15" i="1943"/>
  <c r="F56" i="1942"/>
  <c r="D10" i="1942"/>
  <c r="D11" i="1941"/>
  <c r="G15" i="1941"/>
  <c r="F56" i="1940"/>
  <c r="D11" i="1940"/>
  <c r="G15" i="1940"/>
  <c r="D10" i="1939"/>
  <c r="D10" i="1938"/>
  <c r="D11" i="1937"/>
  <c r="G15" i="1937"/>
  <c r="D10" i="1936"/>
  <c r="D11" i="1935"/>
  <c r="G15" i="1935"/>
  <c r="D11" i="1934"/>
  <c r="G15" i="1934"/>
  <c r="D11" i="1933"/>
  <c r="G15" i="1933"/>
  <c r="D11" i="1932"/>
  <c r="G15" i="1932"/>
  <c r="D10" i="1931"/>
  <c r="D10" i="1930"/>
  <c r="D10" i="1929"/>
  <c r="D10" i="1928"/>
  <c r="D10" i="1927"/>
  <c r="D11" i="1926"/>
  <c r="G15" i="1926"/>
  <c r="D10" i="1925"/>
  <c r="D10" i="1924"/>
  <c r="D11" i="1923"/>
  <c r="G15" i="1923"/>
  <c r="D11" i="1922"/>
  <c r="G15" i="1922"/>
  <c r="D10" i="1921"/>
  <c r="D10" i="1920"/>
  <c r="F56" i="1919"/>
  <c r="D10" i="1919"/>
  <c r="D10" i="1918"/>
  <c r="D10" i="1917"/>
  <c r="D10" i="1916"/>
  <c r="D10" i="1915"/>
  <c r="D10" i="1914"/>
  <c r="D10" i="1913"/>
  <c r="D10" i="1912"/>
  <c r="D10" i="1911"/>
  <c r="D11" i="1910"/>
  <c r="G15" i="1910"/>
  <c r="D10" i="1909"/>
  <c r="D10" i="1908"/>
  <c r="F55" i="1"/>
  <c r="D11" i="1948" l="1"/>
  <c r="G15" i="1948"/>
  <c r="D11" i="1947"/>
  <c r="G15" i="1947"/>
  <c r="D11" i="1946"/>
  <c r="G15" i="1946"/>
  <c r="D11" i="1945"/>
  <c r="G15" i="1945"/>
  <c r="D11" i="1944"/>
  <c r="G15" i="1944"/>
  <c r="G16" i="1943"/>
  <c r="H16" i="1943" s="1"/>
  <c r="H15" i="1943"/>
  <c r="D11" i="1942"/>
  <c r="G15" i="1942"/>
  <c r="G16" i="1941"/>
  <c r="H15" i="1941"/>
  <c r="G16" i="1940"/>
  <c r="G17" i="1940" s="1"/>
  <c r="H17" i="1940" s="1"/>
  <c r="H15" i="1940"/>
  <c r="D11" i="1939"/>
  <c r="G15" i="1939"/>
  <c r="D11" i="1938"/>
  <c r="G15" i="1938"/>
  <c r="G16" i="1937"/>
  <c r="G17" i="1937" s="1"/>
  <c r="H17" i="1937" s="1"/>
  <c r="H15" i="1937"/>
  <c r="D11" i="1936"/>
  <c r="G15" i="1936"/>
  <c r="H15" i="1935"/>
  <c r="G16" i="1935"/>
  <c r="H16" i="1935" s="1"/>
  <c r="H15" i="1934"/>
  <c r="G16" i="1934"/>
  <c r="G16" i="1933"/>
  <c r="H15" i="1933"/>
  <c r="G17" i="1933"/>
  <c r="H17" i="1933" s="1"/>
  <c r="H15" i="1932"/>
  <c r="G16" i="1932"/>
  <c r="G17" i="1932" s="1"/>
  <c r="H17" i="1932" s="1"/>
  <c r="D11" i="1931"/>
  <c r="G15" i="1931"/>
  <c r="D11" i="1930"/>
  <c r="G15" i="1930"/>
  <c r="D11" i="1929"/>
  <c r="G15" i="1929"/>
  <c r="D11" i="1928"/>
  <c r="G15" i="1928"/>
  <c r="D11" i="1927"/>
  <c r="G15" i="1927"/>
  <c r="H15" i="1926"/>
  <c r="G16" i="1926"/>
  <c r="H16" i="1926" s="1"/>
  <c r="D11" i="1925"/>
  <c r="G15" i="1925"/>
  <c r="D11" i="1924"/>
  <c r="G15" i="1924"/>
  <c r="H15" i="1923"/>
  <c r="G16" i="1923"/>
  <c r="H16" i="1923" s="1"/>
  <c r="G16" i="1922"/>
  <c r="H15" i="1922"/>
  <c r="D11" i="1921"/>
  <c r="G15" i="1921"/>
  <c r="D11" i="1920"/>
  <c r="G15" i="1920"/>
  <c r="D11" i="1919"/>
  <c r="G15" i="1919"/>
  <c r="D11" i="1918"/>
  <c r="G15" i="1918"/>
  <c r="D11" i="1917"/>
  <c r="G15" i="1917"/>
  <c r="D11" i="1916"/>
  <c r="G15" i="1916"/>
  <c r="D11" i="1915"/>
  <c r="G15" i="1915"/>
  <c r="D11" i="1914"/>
  <c r="G15" i="1914"/>
  <c r="D11" i="1913"/>
  <c r="G15" i="1913"/>
  <c r="D11" i="1912"/>
  <c r="G15" i="1912"/>
  <c r="D11" i="1911"/>
  <c r="G15" i="1911"/>
  <c r="H15" i="1910"/>
  <c r="G16" i="1910"/>
  <c r="H16" i="1910" s="1"/>
  <c r="G15" i="1909"/>
  <c r="D11" i="1909"/>
  <c r="G15" i="1908"/>
  <c r="D11" i="1908"/>
  <c r="D6" i="1"/>
  <c r="G17" i="1923" l="1"/>
  <c r="H17" i="1923" s="1"/>
  <c r="G17" i="1943"/>
  <c r="H17" i="1943" s="1"/>
  <c r="H15" i="1948"/>
  <c r="G16" i="1948"/>
  <c r="G17" i="1948" s="1"/>
  <c r="H17" i="1948" s="1"/>
  <c r="H15" i="1947"/>
  <c r="G16" i="1947"/>
  <c r="G17" i="1947" s="1"/>
  <c r="H17" i="1947" s="1"/>
  <c r="H15" i="1946"/>
  <c r="G16" i="1946"/>
  <c r="H16" i="1946" s="1"/>
  <c r="G17" i="1946"/>
  <c r="H17" i="1946" s="1"/>
  <c r="H15" i="1945"/>
  <c r="G16" i="1945"/>
  <c r="H15" i="1944"/>
  <c r="G16" i="1944"/>
  <c r="G18" i="1943"/>
  <c r="H18" i="1943" s="1"/>
  <c r="H15" i="1942"/>
  <c r="G16" i="1942"/>
  <c r="H16" i="1942" s="1"/>
  <c r="G17" i="1941"/>
  <c r="H17" i="1941" s="1"/>
  <c r="H16" i="1941"/>
  <c r="H16" i="1940"/>
  <c r="G18" i="1940"/>
  <c r="H18" i="1940" s="1"/>
  <c r="H15" i="1939"/>
  <c r="G16" i="1939"/>
  <c r="G17" i="1939" s="1"/>
  <c r="H17" i="1939" s="1"/>
  <c r="H15" i="1938"/>
  <c r="G16" i="1938"/>
  <c r="G17" i="1938" s="1"/>
  <c r="H17" i="1938" s="1"/>
  <c r="H16" i="1937"/>
  <c r="G18" i="1937"/>
  <c r="H15" i="1936"/>
  <c r="G16" i="1936"/>
  <c r="H16" i="1936" s="1"/>
  <c r="G17" i="1935"/>
  <c r="H17" i="1935" s="1"/>
  <c r="H16" i="1934"/>
  <c r="G17" i="1934"/>
  <c r="H16" i="1933"/>
  <c r="G18" i="1933"/>
  <c r="H16" i="1932"/>
  <c r="G18" i="1932"/>
  <c r="G20" i="1932" s="1"/>
  <c r="H20" i="1932" s="1"/>
  <c r="H15" i="1931"/>
  <c r="G16" i="1931"/>
  <c r="H16" i="1931" s="1"/>
  <c r="H15" i="1930"/>
  <c r="G16" i="1930"/>
  <c r="G17" i="1930" s="1"/>
  <c r="H17" i="1930" s="1"/>
  <c r="H15" i="1929"/>
  <c r="G16" i="1929"/>
  <c r="G17" i="1929" s="1"/>
  <c r="H17" i="1929" s="1"/>
  <c r="H15" i="1928"/>
  <c r="G16" i="1928"/>
  <c r="G17" i="1928" s="1"/>
  <c r="H17" i="1928" s="1"/>
  <c r="H15" i="1927"/>
  <c r="G16" i="1927"/>
  <c r="G17" i="1927" s="1"/>
  <c r="H17" i="1927" s="1"/>
  <c r="G17" i="1926"/>
  <c r="G18" i="1926" s="1"/>
  <c r="H18" i="1926" s="1"/>
  <c r="H15" i="1925"/>
  <c r="G16" i="1925"/>
  <c r="H16" i="1925" s="1"/>
  <c r="H15" i="1924"/>
  <c r="G16" i="1924"/>
  <c r="G17" i="1924" s="1"/>
  <c r="H17" i="1924" s="1"/>
  <c r="H16" i="1922"/>
  <c r="G17" i="1922"/>
  <c r="H15" i="1921"/>
  <c r="G16" i="1921"/>
  <c r="H16" i="1921" s="1"/>
  <c r="H15" i="1920"/>
  <c r="G16" i="1920"/>
  <c r="H16" i="1920" s="1"/>
  <c r="H15" i="1919"/>
  <c r="G16" i="1919"/>
  <c r="H16" i="1919" s="1"/>
  <c r="H15" i="1918"/>
  <c r="G16" i="1918"/>
  <c r="G17" i="1918" s="1"/>
  <c r="H17" i="1918" s="1"/>
  <c r="H15" i="1917"/>
  <c r="G16" i="1917"/>
  <c r="H15" i="1916"/>
  <c r="G16" i="1916"/>
  <c r="G17" i="1916" s="1"/>
  <c r="H17" i="1916" s="1"/>
  <c r="H15" i="1915"/>
  <c r="G16" i="1915"/>
  <c r="H15" i="1914"/>
  <c r="G16" i="1914"/>
  <c r="G17" i="1914"/>
  <c r="H17" i="1914" s="1"/>
  <c r="H15" i="1913"/>
  <c r="G16" i="1913"/>
  <c r="H16" i="1913" s="1"/>
  <c r="H15" i="1912"/>
  <c r="G16" i="1912"/>
  <c r="G17" i="1912" s="1"/>
  <c r="H17" i="1912" s="1"/>
  <c r="H15" i="1911"/>
  <c r="G16" i="1911"/>
  <c r="H16" i="1911" s="1"/>
  <c r="G17" i="1910"/>
  <c r="H15" i="1909"/>
  <c r="G16" i="1909"/>
  <c r="G17" i="1909" s="1"/>
  <c r="H17" i="1909" s="1"/>
  <c r="H15" i="1908"/>
  <c r="G16" i="1908"/>
  <c r="H16" i="1908" s="1"/>
  <c r="H33" i="1"/>
  <c r="H32" i="1"/>
  <c r="G18" i="1923" l="1"/>
  <c r="G20" i="1923" s="1"/>
  <c r="H20" i="1923" s="1"/>
  <c r="G17" i="1925"/>
  <c r="H17" i="1925" s="1"/>
  <c r="G17" i="1920"/>
  <c r="H17" i="1920" s="1"/>
  <c r="G17" i="1911"/>
  <c r="H17" i="1911" s="1"/>
  <c r="G17" i="1931"/>
  <c r="H17" i="1931" s="1"/>
  <c r="G20" i="1943"/>
  <c r="H20" i="1943" s="1"/>
  <c r="G20" i="1926"/>
  <c r="H20" i="1926" s="1"/>
  <c r="G18" i="1935"/>
  <c r="H18" i="1935" s="1"/>
  <c r="G17" i="1942"/>
  <c r="H17" i="1942" s="1"/>
  <c r="G17" i="1921"/>
  <c r="H17" i="1921" s="1"/>
  <c r="H16" i="1948"/>
  <c r="G18" i="1948"/>
  <c r="H18" i="1948" s="1"/>
  <c r="H16" i="1947"/>
  <c r="G18" i="1947"/>
  <c r="H18" i="1947" s="1"/>
  <c r="G18" i="1946"/>
  <c r="H16" i="1945"/>
  <c r="G17" i="1945"/>
  <c r="H16" i="1944"/>
  <c r="G17" i="1944"/>
  <c r="G18" i="1941"/>
  <c r="G20" i="1940"/>
  <c r="H16" i="1939"/>
  <c r="G18" i="1939"/>
  <c r="H18" i="1939" s="1"/>
  <c r="H16" i="1938"/>
  <c r="G18" i="1938"/>
  <c r="H18" i="1937"/>
  <c r="G20" i="1937"/>
  <c r="G21" i="1937" s="1"/>
  <c r="H21" i="1937" s="1"/>
  <c r="G17" i="1936"/>
  <c r="G18" i="1936" s="1"/>
  <c r="H18" i="1936" s="1"/>
  <c r="H17" i="1934"/>
  <c r="G18" i="1934"/>
  <c r="H18" i="1933"/>
  <c r="G20" i="1933"/>
  <c r="H20" i="1933" s="1"/>
  <c r="G21" i="1932"/>
  <c r="G22" i="1932" s="1"/>
  <c r="H22" i="1932" s="1"/>
  <c r="H18" i="1932"/>
  <c r="G18" i="1931"/>
  <c r="H18" i="1931" s="1"/>
  <c r="H16" i="1930"/>
  <c r="G18" i="1930"/>
  <c r="H16" i="1929"/>
  <c r="G18" i="1929"/>
  <c r="H18" i="1929" s="1"/>
  <c r="H16" i="1928"/>
  <c r="G18" i="1928"/>
  <c r="H18" i="1928" s="1"/>
  <c r="H16" i="1927"/>
  <c r="G18" i="1927"/>
  <c r="G20" i="1927" s="1"/>
  <c r="H20" i="1927" s="1"/>
  <c r="H17" i="1926"/>
  <c r="G18" i="1924"/>
  <c r="G20" i="1924" s="1"/>
  <c r="H20" i="1924" s="1"/>
  <c r="H16" i="1924"/>
  <c r="H17" i="1922"/>
  <c r="G18" i="1922"/>
  <c r="H18" i="1922" s="1"/>
  <c r="G17" i="1919"/>
  <c r="H16" i="1918"/>
  <c r="G18" i="1918"/>
  <c r="G20" i="1918" s="1"/>
  <c r="H20" i="1918" s="1"/>
  <c r="H16" i="1917"/>
  <c r="G17" i="1917"/>
  <c r="H16" i="1916"/>
  <c r="G18" i="1916"/>
  <c r="G20" i="1916" s="1"/>
  <c r="H20" i="1916" s="1"/>
  <c r="H16" i="1915"/>
  <c r="G17" i="1915"/>
  <c r="H16" i="1914"/>
  <c r="G18" i="1914"/>
  <c r="G17" i="1913"/>
  <c r="H16" i="1912"/>
  <c r="G18" i="1912"/>
  <c r="H18" i="1912" s="1"/>
  <c r="H17" i="1910"/>
  <c r="G18" i="1910"/>
  <c r="G20" i="1910" s="1"/>
  <c r="H20" i="1910" s="1"/>
  <c r="H16" i="1909"/>
  <c r="G18" i="1909"/>
  <c r="H18" i="1909" s="1"/>
  <c r="G17" i="1908"/>
  <c r="D9" i="1"/>
  <c r="D10" i="1" s="1"/>
  <c r="H18" i="1923" l="1"/>
  <c r="G21" i="1923"/>
  <c r="H21" i="1923" s="1"/>
  <c r="G20" i="1935"/>
  <c r="H20" i="1935" s="1"/>
  <c r="G18" i="1942"/>
  <c r="G20" i="1942" s="1"/>
  <c r="H20" i="1942" s="1"/>
  <c r="G20" i="1948"/>
  <c r="H20" i="1948" s="1"/>
  <c r="G21" i="1943"/>
  <c r="G18" i="1911"/>
  <c r="H18" i="1911" s="1"/>
  <c r="G20" i="1922"/>
  <c r="H20" i="1922" s="1"/>
  <c r="G18" i="1925"/>
  <c r="H18" i="1925" s="1"/>
  <c r="G18" i="1920"/>
  <c r="H18" i="1920" s="1"/>
  <c r="G18" i="1921"/>
  <c r="H18" i="1921" s="1"/>
  <c r="G21" i="1926"/>
  <c r="H21" i="1926" s="1"/>
  <c r="G20" i="1928"/>
  <c r="G20" i="1947"/>
  <c r="H18" i="1946"/>
  <c r="G20" i="1946"/>
  <c r="H17" i="1945"/>
  <c r="G18" i="1945"/>
  <c r="H18" i="1945" s="1"/>
  <c r="H17" i="1944"/>
  <c r="G18" i="1944"/>
  <c r="H21" i="1943"/>
  <c r="G22" i="1943"/>
  <c r="H22" i="1943" s="1"/>
  <c r="G21" i="1942"/>
  <c r="H21" i="1942" s="1"/>
  <c r="H18" i="1942"/>
  <c r="H18" i="1941"/>
  <c r="G20" i="1941"/>
  <c r="H20" i="1941" s="1"/>
  <c r="H20" i="1940"/>
  <c r="G21" i="1940"/>
  <c r="G22" i="1940" s="1"/>
  <c r="H22" i="1940" s="1"/>
  <c r="G20" i="1939"/>
  <c r="H18" i="1938"/>
  <c r="G20" i="1938"/>
  <c r="H20" i="1937"/>
  <c r="G22" i="1937"/>
  <c r="H22" i="1937" s="1"/>
  <c r="G20" i="1936"/>
  <c r="H20" i="1936" s="1"/>
  <c r="H17" i="1936"/>
  <c r="G21" i="1935"/>
  <c r="H21" i="1935" s="1"/>
  <c r="H18" i="1934"/>
  <c r="G20" i="1934"/>
  <c r="H20" i="1934" s="1"/>
  <c r="G21" i="1933"/>
  <c r="H21" i="1933" s="1"/>
  <c r="H21" i="1932"/>
  <c r="G23" i="1932"/>
  <c r="G24" i="1932" s="1"/>
  <c r="H24" i="1932" s="1"/>
  <c r="G20" i="1931"/>
  <c r="H18" i="1930"/>
  <c r="G20" i="1930"/>
  <c r="G21" i="1930" s="1"/>
  <c r="H21" i="1930" s="1"/>
  <c r="G20" i="1929"/>
  <c r="H18" i="1927"/>
  <c r="G21" i="1927"/>
  <c r="G22" i="1927" s="1"/>
  <c r="H22" i="1927" s="1"/>
  <c r="H18" i="1924"/>
  <c r="G21" i="1924"/>
  <c r="G22" i="1924" s="1"/>
  <c r="H22" i="1924" s="1"/>
  <c r="H17" i="1919"/>
  <c r="G18" i="1919"/>
  <c r="G21" i="1918"/>
  <c r="H21" i="1918" s="1"/>
  <c r="H18" i="1918"/>
  <c r="H17" i="1917"/>
  <c r="G18" i="1917"/>
  <c r="H18" i="1917" s="1"/>
  <c r="H18" i="1916"/>
  <c r="G21" i="1916"/>
  <c r="H21" i="1916" s="1"/>
  <c r="H17" i="1915"/>
  <c r="G18" i="1915"/>
  <c r="H18" i="1915" s="1"/>
  <c r="H18" i="1914"/>
  <c r="G20" i="1914"/>
  <c r="H17" i="1913"/>
  <c r="G18" i="1913"/>
  <c r="H18" i="1913" s="1"/>
  <c r="G20" i="1912"/>
  <c r="H18" i="1910"/>
  <c r="G21" i="1910"/>
  <c r="G20" i="1909"/>
  <c r="H20" i="1909" s="1"/>
  <c r="H17" i="1908"/>
  <c r="G18" i="1908"/>
  <c r="H18" i="1908" s="1"/>
  <c r="J19" i="1"/>
  <c r="K19" i="1"/>
  <c r="J28" i="1"/>
  <c r="J24" i="1"/>
  <c r="J20" i="1"/>
  <c r="J15" i="1"/>
  <c r="G22" i="1923" l="1"/>
  <c r="H22" i="1923" s="1"/>
  <c r="G20" i="1911"/>
  <c r="H20" i="1911" s="1"/>
  <c r="G20" i="1920"/>
  <c r="G21" i="1920" s="1"/>
  <c r="G21" i="1922"/>
  <c r="H21" i="1922" s="1"/>
  <c r="G20" i="1925"/>
  <c r="H20" i="1925" s="1"/>
  <c r="G21" i="1948"/>
  <c r="G22" i="1948" s="1"/>
  <c r="H22" i="1948" s="1"/>
  <c r="G21" i="1936"/>
  <c r="H21" i="1936" s="1"/>
  <c r="G20" i="1915"/>
  <c r="H20" i="1915" s="1"/>
  <c r="G22" i="1926"/>
  <c r="H22" i="1926" s="1"/>
  <c r="G20" i="1921"/>
  <c r="G22" i="1942"/>
  <c r="H22" i="1942" s="1"/>
  <c r="G21" i="1934"/>
  <c r="G23" i="1943"/>
  <c r="H23" i="1943" s="1"/>
  <c r="G23" i="1923"/>
  <c r="H23" i="1923" s="1"/>
  <c r="G22" i="1935"/>
  <c r="G20" i="1913"/>
  <c r="H20" i="1913" s="1"/>
  <c r="G22" i="1918"/>
  <c r="H22" i="1918" s="1"/>
  <c r="G20" i="1945"/>
  <c r="H20" i="1928"/>
  <c r="G21" i="1928"/>
  <c r="H20" i="1947"/>
  <c r="G21" i="1947"/>
  <c r="H20" i="1946"/>
  <c r="G21" i="1946"/>
  <c r="G22" i="1946" s="1"/>
  <c r="H22" i="1946" s="1"/>
  <c r="H18" i="1944"/>
  <c r="G20" i="1944"/>
  <c r="H20" i="1944" s="1"/>
  <c r="G21" i="1941"/>
  <c r="G23" i="1940"/>
  <c r="H23" i="1940" s="1"/>
  <c r="H21" i="1940"/>
  <c r="H20" i="1939"/>
  <c r="G21" i="1939"/>
  <c r="H20" i="1938"/>
  <c r="G21" i="1938"/>
  <c r="G23" i="1937"/>
  <c r="H23" i="1937" s="1"/>
  <c r="G22" i="1933"/>
  <c r="H22" i="1933" s="1"/>
  <c r="G27" i="1932"/>
  <c r="H27" i="1932" s="1"/>
  <c r="H23" i="1932"/>
  <c r="G26" i="1932"/>
  <c r="H26" i="1932" s="1"/>
  <c r="G25" i="1932"/>
  <c r="H25" i="1932" s="1"/>
  <c r="H20" i="1931"/>
  <c r="G21" i="1931"/>
  <c r="H20" i="1930"/>
  <c r="G22" i="1930"/>
  <c r="H22" i="1930" s="1"/>
  <c r="H20" i="1929"/>
  <c r="G21" i="1929"/>
  <c r="H21" i="1927"/>
  <c r="G23" i="1927"/>
  <c r="H23" i="1927" s="1"/>
  <c r="H21" i="1924"/>
  <c r="G23" i="1924"/>
  <c r="H23" i="1924" s="1"/>
  <c r="H20" i="1920"/>
  <c r="H18" i="1919"/>
  <c r="G20" i="1919"/>
  <c r="G21" i="1919" s="1"/>
  <c r="H21" i="1919" s="1"/>
  <c r="G20" i="1917"/>
  <c r="G22" i="1916"/>
  <c r="H22" i="1916" s="1"/>
  <c r="H20" i="1914"/>
  <c r="G21" i="1914"/>
  <c r="H21" i="1914" s="1"/>
  <c r="H20" i="1912"/>
  <c r="G21" i="1912"/>
  <c r="H21" i="1910"/>
  <c r="G22" i="1910"/>
  <c r="G21" i="1909"/>
  <c r="H21" i="1909" s="1"/>
  <c r="G20" i="1908"/>
  <c r="G21" i="1908" s="1"/>
  <c r="H21" i="1908" s="1"/>
  <c r="K26" i="1"/>
  <c r="J23" i="1"/>
  <c r="K18" i="1"/>
  <c r="K23" i="1"/>
  <c r="K27" i="1"/>
  <c r="K15" i="1"/>
  <c r="K24" i="1"/>
  <c r="K28" i="1"/>
  <c r="K20" i="1"/>
  <c r="J21" i="1"/>
  <c r="J16" i="1"/>
  <c r="J25" i="1"/>
  <c r="K16" i="1"/>
  <c r="K21" i="1"/>
  <c r="K25" i="1"/>
  <c r="J26" i="1"/>
  <c r="J17" i="1"/>
  <c r="K17" i="1"/>
  <c r="J22" i="1"/>
  <c r="K22" i="1"/>
  <c r="J18" i="1"/>
  <c r="J27" i="1"/>
  <c r="K52" i="1"/>
  <c r="K47" i="1"/>
  <c r="K35" i="1"/>
  <c r="K51" i="1"/>
  <c r="K46" i="1"/>
  <c r="K34" i="1"/>
  <c r="K45" i="1"/>
  <c r="K32" i="1"/>
  <c r="K50" i="1"/>
  <c r="K44" i="1"/>
  <c r="K40" i="1"/>
  <c r="K43" i="1"/>
  <c r="K39" i="1"/>
  <c r="K49" i="1"/>
  <c r="K42" i="1"/>
  <c r="K37" i="1"/>
  <c r="K31" i="1"/>
  <c r="K48" i="1"/>
  <c r="K41" i="1"/>
  <c r="K36" i="1"/>
  <c r="G21" i="1911" l="1"/>
  <c r="H21" i="1911" s="1"/>
  <c r="G22" i="1922"/>
  <c r="G23" i="1922" s="1"/>
  <c r="H23" i="1922" s="1"/>
  <c r="G22" i="1936"/>
  <c r="H22" i="1936" s="1"/>
  <c r="G24" i="1923"/>
  <c r="H24" i="1923" s="1"/>
  <c r="H21" i="1948"/>
  <c r="G23" i="1948"/>
  <c r="H23" i="1948" s="1"/>
  <c r="G21" i="1925"/>
  <c r="H21" i="1925" s="1"/>
  <c r="G23" i="1942"/>
  <c r="H23" i="1942" s="1"/>
  <c r="G21" i="1915"/>
  <c r="H21" i="1915" s="1"/>
  <c r="G22" i="1915"/>
  <c r="H22" i="1915" s="1"/>
  <c r="G24" i="1943"/>
  <c r="G26" i="1943" s="1"/>
  <c r="H26" i="1943" s="1"/>
  <c r="H20" i="1921"/>
  <c r="G21" i="1921"/>
  <c r="G23" i="1926"/>
  <c r="H23" i="1926" s="1"/>
  <c r="G24" i="1924"/>
  <c r="H24" i="1924" s="1"/>
  <c r="H20" i="1945"/>
  <c r="G21" i="1945"/>
  <c r="H21" i="1945" s="1"/>
  <c r="H22" i="1935"/>
  <c r="G23" i="1935"/>
  <c r="G21" i="1944"/>
  <c r="H21" i="1944" s="1"/>
  <c r="G21" i="1913"/>
  <c r="H21" i="1913" s="1"/>
  <c r="G23" i="1918"/>
  <c r="H23" i="1918" s="1"/>
  <c r="G27" i="1923"/>
  <c r="H27" i="1923" s="1"/>
  <c r="H21" i="1934"/>
  <c r="G22" i="1934"/>
  <c r="G24" i="1927"/>
  <c r="H24" i="1927" s="1"/>
  <c r="G24" i="1940"/>
  <c r="H24" i="1940" s="1"/>
  <c r="H21" i="1928"/>
  <c r="G22" i="1928"/>
  <c r="H21" i="1947"/>
  <c r="G22" i="1947"/>
  <c r="G23" i="1947" s="1"/>
  <c r="H23" i="1947" s="1"/>
  <c r="H21" i="1946"/>
  <c r="G23" i="1946"/>
  <c r="H21" i="1941"/>
  <c r="G22" i="1941"/>
  <c r="H21" i="1939"/>
  <c r="G22" i="1939"/>
  <c r="G23" i="1939" s="1"/>
  <c r="H23" i="1939" s="1"/>
  <c r="H21" i="1938"/>
  <c r="G22" i="1938"/>
  <c r="G24" i="1937"/>
  <c r="G23" i="1933"/>
  <c r="H23" i="1933" s="1"/>
  <c r="G28" i="1932"/>
  <c r="H28" i="1932" s="1"/>
  <c r="H29" i="1932" s="1"/>
  <c r="H56" i="1932" s="1"/>
  <c r="H69" i="1932" s="1"/>
  <c r="H21" i="1931"/>
  <c r="G22" i="1931"/>
  <c r="H22" i="1931" s="1"/>
  <c r="G23" i="1930"/>
  <c r="G24" i="1930" s="1"/>
  <c r="H24" i="1930" s="1"/>
  <c r="H21" i="1929"/>
  <c r="G22" i="1929"/>
  <c r="G26" i="1924"/>
  <c r="H26" i="1924" s="1"/>
  <c r="H22" i="1922"/>
  <c r="G24" i="1922"/>
  <c r="H24" i="1922" s="1"/>
  <c r="H21" i="1920"/>
  <c r="G22" i="1920"/>
  <c r="H20" i="1919"/>
  <c r="G22" i="1919"/>
  <c r="H22" i="1919" s="1"/>
  <c r="H20" i="1917"/>
  <c r="G21" i="1917"/>
  <c r="G23" i="1916"/>
  <c r="H23" i="1916" s="1"/>
  <c r="G22" i="1914"/>
  <c r="H22" i="1914" s="1"/>
  <c r="H21" i="1912"/>
  <c r="G22" i="1912"/>
  <c r="G23" i="1912" s="1"/>
  <c r="H23" i="1912" s="1"/>
  <c r="G22" i="1911"/>
  <c r="H22" i="1910"/>
  <c r="G23" i="1910"/>
  <c r="G22" i="1909"/>
  <c r="H20" i="1908"/>
  <c r="G22" i="1908"/>
  <c r="H22" i="1908" s="1"/>
  <c r="J29" i="1"/>
  <c r="K29" i="1"/>
  <c r="G22" i="1925" l="1"/>
  <c r="G23" i="1925" s="1"/>
  <c r="G25" i="1923"/>
  <c r="H25" i="1923" s="1"/>
  <c r="G26" i="1923"/>
  <c r="H26" i="1923" s="1"/>
  <c r="G23" i="1936"/>
  <c r="G25" i="1924"/>
  <c r="H25" i="1924" s="1"/>
  <c r="G24" i="1942"/>
  <c r="H24" i="1942" s="1"/>
  <c r="G27" i="1943"/>
  <c r="H27" i="1943" s="1"/>
  <c r="H24" i="1943"/>
  <c r="G24" i="1948"/>
  <c r="H24" i="1948" s="1"/>
  <c r="G27" i="1924"/>
  <c r="H27" i="1924" s="1"/>
  <c r="G24" i="1918"/>
  <c r="G26" i="1918" s="1"/>
  <c r="H26" i="1918" s="1"/>
  <c r="G22" i="1945"/>
  <c r="H22" i="1945" s="1"/>
  <c r="G24" i="1926"/>
  <c r="H24" i="1926" s="1"/>
  <c r="G23" i="1915"/>
  <c r="H23" i="1915" s="1"/>
  <c r="G22" i="1913"/>
  <c r="G23" i="1913" s="1"/>
  <c r="G27" i="1940"/>
  <c r="H27" i="1940" s="1"/>
  <c r="G23" i="1908"/>
  <c r="H23" i="1908" s="1"/>
  <c r="H21" i="1921"/>
  <c r="G22" i="1921"/>
  <c r="G23" i="1921" s="1"/>
  <c r="G25" i="1943"/>
  <c r="G26" i="1927"/>
  <c r="H26" i="1927" s="1"/>
  <c r="G28" i="1924"/>
  <c r="H28" i="1924" s="1"/>
  <c r="G22" i="1944"/>
  <c r="H22" i="1944" s="1"/>
  <c r="H23" i="1935"/>
  <c r="G24" i="1935"/>
  <c r="H22" i="1934"/>
  <c r="G23" i="1934"/>
  <c r="G23" i="1914"/>
  <c r="H23" i="1914" s="1"/>
  <c r="G25" i="1940"/>
  <c r="H25" i="1940" s="1"/>
  <c r="G26" i="1930"/>
  <c r="H26" i="1930" s="1"/>
  <c r="G27" i="1927"/>
  <c r="H27" i="1927" s="1"/>
  <c r="H22" i="1928"/>
  <c r="G23" i="1928"/>
  <c r="G24" i="1928" s="1"/>
  <c r="H24" i="1928" s="1"/>
  <c r="G26" i="1940"/>
  <c r="H26" i="1940" s="1"/>
  <c r="G25" i="1927"/>
  <c r="G24" i="1947"/>
  <c r="G25" i="1947" s="1"/>
  <c r="H25" i="1947" s="1"/>
  <c r="H22" i="1947"/>
  <c r="H23" i="1946"/>
  <c r="G24" i="1946"/>
  <c r="H24" i="1946" s="1"/>
  <c r="H22" i="1941"/>
  <c r="G23" i="1941"/>
  <c r="H23" i="1941" s="1"/>
  <c r="H22" i="1939"/>
  <c r="G24" i="1939"/>
  <c r="H22" i="1938"/>
  <c r="G23" i="1938"/>
  <c r="H24" i="1937"/>
  <c r="G26" i="1937"/>
  <c r="H26" i="1937" s="1"/>
  <c r="G27" i="1937"/>
  <c r="H27" i="1937" s="1"/>
  <c r="G25" i="1937"/>
  <c r="H25" i="1937" s="1"/>
  <c r="G24" i="1933"/>
  <c r="G29" i="1932"/>
  <c r="G56" i="1932" s="1"/>
  <c r="G23" i="1931"/>
  <c r="G24" i="1931" s="1"/>
  <c r="H23" i="1930"/>
  <c r="G27" i="1930"/>
  <c r="H27" i="1930" s="1"/>
  <c r="G25" i="1930"/>
  <c r="H25" i="1930" s="1"/>
  <c r="H22" i="1929"/>
  <c r="G23" i="1929"/>
  <c r="G26" i="1922"/>
  <c r="G25" i="1922"/>
  <c r="H25" i="1922" s="1"/>
  <c r="G27" i="1922"/>
  <c r="H27" i="1922" s="1"/>
  <c r="H22" i="1920"/>
  <c r="G23" i="1920"/>
  <c r="H23" i="1920" s="1"/>
  <c r="G23" i="1919"/>
  <c r="H21" i="1917"/>
  <c r="G22" i="1917"/>
  <c r="G24" i="1916"/>
  <c r="G26" i="1916" s="1"/>
  <c r="H26" i="1916" s="1"/>
  <c r="G24" i="1915"/>
  <c r="H24" i="1915" s="1"/>
  <c r="H22" i="1913"/>
  <c r="H22" i="1912"/>
  <c r="G24" i="1912"/>
  <c r="H24" i="1912" s="1"/>
  <c r="H22" i="1911"/>
  <c r="G23" i="1911"/>
  <c r="H23" i="1910"/>
  <c r="G24" i="1910"/>
  <c r="H22" i="1909"/>
  <c r="G23" i="1909"/>
  <c r="H23" i="1909" s="1"/>
  <c r="G24" i="1908"/>
  <c r="H24" i="1908" s="1"/>
  <c r="F29" i="1"/>
  <c r="H22" i="1925" l="1"/>
  <c r="G27" i="1942"/>
  <c r="H27" i="1942" s="1"/>
  <c r="G26" i="1942"/>
  <c r="H26" i="1942" s="1"/>
  <c r="G25" i="1948"/>
  <c r="H25" i="1948" s="1"/>
  <c r="G26" i="1948"/>
  <c r="H26" i="1948" s="1"/>
  <c r="G27" i="1948"/>
  <c r="H27" i="1948" s="1"/>
  <c r="H23" i="1925"/>
  <c r="G24" i="1925"/>
  <c r="G25" i="1925" s="1"/>
  <c r="G28" i="1923"/>
  <c r="H28" i="1923" s="1"/>
  <c r="H29" i="1923" s="1"/>
  <c r="H56" i="1923" s="1"/>
  <c r="H69" i="1923" s="1"/>
  <c r="G24" i="1936"/>
  <c r="G26" i="1936" s="1"/>
  <c r="H26" i="1936" s="1"/>
  <c r="H23" i="1936"/>
  <c r="G29" i="1924"/>
  <c r="G56" i="1924" s="1"/>
  <c r="H29" i="1924"/>
  <c r="H56" i="1924" s="1"/>
  <c r="H69" i="1924" s="1"/>
  <c r="G27" i="1926"/>
  <c r="H27" i="1926" s="1"/>
  <c r="G27" i="1912"/>
  <c r="H27" i="1912" s="1"/>
  <c r="G25" i="1942"/>
  <c r="H25" i="1942" s="1"/>
  <c r="G25" i="1918"/>
  <c r="G28" i="1918" s="1"/>
  <c r="H28" i="1918" s="1"/>
  <c r="G24" i="1909"/>
  <c r="H24" i="1909" s="1"/>
  <c r="G27" i="1918"/>
  <c r="H27" i="1918" s="1"/>
  <c r="G26" i="1912"/>
  <c r="H26" i="1912" s="1"/>
  <c r="H24" i="1918"/>
  <c r="G25" i="1926"/>
  <c r="H25" i="1926" s="1"/>
  <c r="G26" i="1926"/>
  <c r="H26" i="1926" s="1"/>
  <c r="G27" i="1915"/>
  <c r="H27" i="1915" s="1"/>
  <c r="G28" i="1930"/>
  <c r="H28" i="1930" s="1"/>
  <c r="H29" i="1930" s="1"/>
  <c r="H56" i="1930" s="1"/>
  <c r="H69" i="1930" s="1"/>
  <c r="G23" i="1945"/>
  <c r="H23" i="1945" s="1"/>
  <c r="H22" i="1921"/>
  <c r="G24" i="1914"/>
  <c r="G26" i="1914" s="1"/>
  <c r="H26" i="1914" s="1"/>
  <c r="G24" i="1921"/>
  <c r="G26" i="1921" s="1"/>
  <c r="H26" i="1921" s="1"/>
  <c r="H23" i="1921"/>
  <c r="G25" i="1912"/>
  <c r="H25" i="1912" s="1"/>
  <c r="G25" i="1915"/>
  <c r="H25" i="1915" s="1"/>
  <c r="G27" i="1947"/>
  <c r="H27" i="1947" s="1"/>
  <c r="G24" i="1941"/>
  <c r="H24" i="1941" s="1"/>
  <c r="H25" i="1943"/>
  <c r="G28" i="1943"/>
  <c r="H25" i="1927"/>
  <c r="G28" i="1927"/>
  <c r="H23" i="1934"/>
  <c r="G24" i="1934"/>
  <c r="G27" i="1916"/>
  <c r="H27" i="1916" s="1"/>
  <c r="H24" i="1935"/>
  <c r="G25" i="1935"/>
  <c r="G27" i="1935"/>
  <c r="H27" i="1935" s="1"/>
  <c r="G28" i="1940"/>
  <c r="H28" i="1940" s="1"/>
  <c r="H29" i="1940" s="1"/>
  <c r="H56" i="1940" s="1"/>
  <c r="H69" i="1940" s="1"/>
  <c r="H23" i="1928"/>
  <c r="G27" i="1928"/>
  <c r="H27" i="1928" s="1"/>
  <c r="G26" i="1928"/>
  <c r="H26" i="1928" s="1"/>
  <c r="G25" i="1928"/>
  <c r="G26" i="1935"/>
  <c r="H26" i="1935" s="1"/>
  <c r="G23" i="1944"/>
  <c r="H24" i="1947"/>
  <c r="G26" i="1947"/>
  <c r="G25" i="1946"/>
  <c r="H25" i="1946" s="1"/>
  <c r="G26" i="1946"/>
  <c r="H26" i="1946" s="1"/>
  <c r="G27" i="1946"/>
  <c r="H27" i="1946" s="1"/>
  <c r="H24" i="1939"/>
  <c r="G26" i="1939"/>
  <c r="H26" i="1939" s="1"/>
  <c r="G25" i="1939"/>
  <c r="H25" i="1939" s="1"/>
  <c r="G27" i="1939"/>
  <c r="H27" i="1939" s="1"/>
  <c r="H23" i="1938"/>
  <c r="G24" i="1938"/>
  <c r="G27" i="1938" s="1"/>
  <c r="H27" i="1938" s="1"/>
  <c r="G28" i="1937"/>
  <c r="H24" i="1933"/>
  <c r="G26" i="1933"/>
  <c r="G25" i="1933"/>
  <c r="H25" i="1933" s="1"/>
  <c r="G27" i="1933"/>
  <c r="H27" i="1933" s="1"/>
  <c r="H24" i="1931"/>
  <c r="G26" i="1931"/>
  <c r="H26" i="1931" s="1"/>
  <c r="G25" i="1931"/>
  <c r="H25" i="1931" s="1"/>
  <c r="G27" i="1931"/>
  <c r="H27" i="1931" s="1"/>
  <c r="H23" i="1931"/>
  <c r="H23" i="1929"/>
  <c r="G24" i="1929"/>
  <c r="H26" i="1922"/>
  <c r="G28" i="1922"/>
  <c r="G24" i="1920"/>
  <c r="H23" i="1919"/>
  <c r="G24" i="1919"/>
  <c r="G26" i="1919" s="1"/>
  <c r="H26" i="1919" s="1"/>
  <c r="H22" i="1917"/>
  <c r="G23" i="1917"/>
  <c r="H23" i="1917" s="1"/>
  <c r="H24" i="1916"/>
  <c r="G25" i="1916"/>
  <c r="H25" i="1916" s="1"/>
  <c r="G26" i="1915"/>
  <c r="H23" i="1913"/>
  <c r="G24" i="1913"/>
  <c r="H23" i="1911"/>
  <c r="G24" i="1911"/>
  <c r="H24" i="1910"/>
  <c r="G25" i="1910"/>
  <c r="H25" i="1910" s="1"/>
  <c r="G26" i="1910"/>
  <c r="H26" i="1910" s="1"/>
  <c r="G27" i="1910"/>
  <c r="H27" i="1910" s="1"/>
  <c r="G26" i="1908"/>
  <c r="G27" i="1908"/>
  <c r="H27" i="1908" s="1"/>
  <c r="G25" i="1908"/>
  <c r="H25" i="1908" s="1"/>
  <c r="H46" i="1"/>
  <c r="H45" i="1"/>
  <c r="G27" i="1925" l="1"/>
  <c r="H27" i="1925" s="1"/>
  <c r="H24" i="1925"/>
  <c r="G28" i="1942"/>
  <c r="H28" i="1942" s="1"/>
  <c r="H29" i="1942" s="1"/>
  <c r="H56" i="1942" s="1"/>
  <c r="H69" i="1942" s="1"/>
  <c r="G26" i="1925"/>
  <c r="H26" i="1925" s="1"/>
  <c r="G28" i="1948"/>
  <c r="H28" i="1948" s="1"/>
  <c r="H29" i="1948" s="1"/>
  <c r="H56" i="1948" s="1"/>
  <c r="H69" i="1948" s="1"/>
  <c r="H25" i="1918"/>
  <c r="H29" i="1918" s="1"/>
  <c r="H56" i="1918" s="1"/>
  <c r="H69" i="1918" s="1"/>
  <c r="G25" i="1936"/>
  <c r="H25" i="1936" s="1"/>
  <c r="G28" i="1916"/>
  <c r="H28" i="1916" s="1"/>
  <c r="H29" i="1916" s="1"/>
  <c r="H56" i="1916" s="1"/>
  <c r="H69" i="1916" s="1"/>
  <c r="H24" i="1936"/>
  <c r="G27" i="1936"/>
  <c r="H27" i="1936" s="1"/>
  <c r="G29" i="1923"/>
  <c r="G56" i="1923" s="1"/>
  <c r="G27" i="1914"/>
  <c r="H27" i="1914" s="1"/>
  <c r="G26" i="1909"/>
  <c r="H26" i="1909" s="1"/>
  <c r="G25" i="1909"/>
  <c r="H25" i="1909" s="1"/>
  <c r="G27" i="1909"/>
  <c r="H27" i="1909" s="1"/>
  <c r="G28" i="1926"/>
  <c r="H28" i="1926" s="1"/>
  <c r="H29" i="1926" s="1"/>
  <c r="H56" i="1926" s="1"/>
  <c r="H69" i="1926" s="1"/>
  <c r="G26" i="1941"/>
  <c r="H26" i="1941" s="1"/>
  <c r="G24" i="1945"/>
  <c r="H24" i="1945" s="1"/>
  <c r="G27" i="1941"/>
  <c r="H27" i="1941" s="1"/>
  <c r="G29" i="1930"/>
  <c r="G56" i="1930" s="1"/>
  <c r="H24" i="1921"/>
  <c r="H28" i="1943"/>
  <c r="H29" i="1943" s="1"/>
  <c r="H56" i="1943" s="1"/>
  <c r="H69" i="1943" s="1"/>
  <c r="G29" i="1943"/>
  <c r="G56" i="1943" s="1"/>
  <c r="G28" i="1912"/>
  <c r="H28" i="1912" s="1"/>
  <c r="H29" i="1912" s="1"/>
  <c r="H56" i="1912" s="1"/>
  <c r="H69" i="1912" s="1"/>
  <c r="H24" i="1914"/>
  <c r="G25" i="1914"/>
  <c r="G27" i="1921"/>
  <c r="H27" i="1921" s="1"/>
  <c r="G25" i="1921"/>
  <c r="G28" i="1910"/>
  <c r="H28" i="1910" s="1"/>
  <c r="H29" i="1910" s="1"/>
  <c r="H56" i="1910" s="1"/>
  <c r="H69" i="1910" s="1"/>
  <c r="G25" i="1941"/>
  <c r="H25" i="1941" s="1"/>
  <c r="G25" i="1938"/>
  <c r="H25" i="1938" s="1"/>
  <c r="H23" i="1944"/>
  <c r="G24" i="1944"/>
  <c r="G26" i="1944" s="1"/>
  <c r="H26" i="1944" s="1"/>
  <c r="H25" i="1935"/>
  <c r="H25" i="1925"/>
  <c r="G28" i="1935"/>
  <c r="H28" i="1935" s="1"/>
  <c r="G29" i="1918"/>
  <c r="G56" i="1918" s="1"/>
  <c r="G29" i="1940"/>
  <c r="G56" i="1940" s="1"/>
  <c r="G26" i="1934"/>
  <c r="H26" i="1934" s="1"/>
  <c r="H24" i="1934"/>
  <c r="G25" i="1934"/>
  <c r="G27" i="1934"/>
  <c r="H27" i="1934" s="1"/>
  <c r="G28" i="1931"/>
  <c r="H28" i="1931" s="1"/>
  <c r="H29" i="1931" s="1"/>
  <c r="H56" i="1931" s="1"/>
  <c r="H69" i="1931" s="1"/>
  <c r="H25" i="1928"/>
  <c r="G28" i="1928"/>
  <c r="H28" i="1927"/>
  <c r="H29" i="1927" s="1"/>
  <c r="H56" i="1927" s="1"/>
  <c r="H69" i="1927" s="1"/>
  <c r="G29" i="1927"/>
  <c r="G56" i="1927" s="1"/>
  <c r="H26" i="1947"/>
  <c r="G28" i="1947"/>
  <c r="H28" i="1947" s="1"/>
  <c r="G28" i="1946"/>
  <c r="G28" i="1939"/>
  <c r="H24" i="1938"/>
  <c r="G26" i="1938"/>
  <c r="H26" i="1938" s="1"/>
  <c r="H28" i="1937"/>
  <c r="H29" i="1937" s="1"/>
  <c r="H56" i="1937" s="1"/>
  <c r="H69" i="1937" s="1"/>
  <c r="G29" i="1937"/>
  <c r="G56" i="1937" s="1"/>
  <c r="H26" i="1933"/>
  <c r="G28" i="1933"/>
  <c r="H24" i="1929"/>
  <c r="G27" i="1929"/>
  <c r="H27" i="1929" s="1"/>
  <c r="G26" i="1929"/>
  <c r="H26" i="1929" s="1"/>
  <c r="G25" i="1929"/>
  <c r="H25" i="1929" s="1"/>
  <c r="H28" i="1922"/>
  <c r="H29" i="1922" s="1"/>
  <c r="H56" i="1922" s="1"/>
  <c r="H69" i="1922" s="1"/>
  <c r="G29" i="1922"/>
  <c r="G56" i="1922" s="1"/>
  <c r="H24" i="1920"/>
  <c r="G26" i="1920"/>
  <c r="G25" i="1920"/>
  <c r="G27" i="1920"/>
  <c r="H27" i="1920" s="1"/>
  <c r="H24" i="1919"/>
  <c r="G25" i="1919"/>
  <c r="H25" i="1919" s="1"/>
  <c r="G27" i="1919"/>
  <c r="H27" i="1919" s="1"/>
  <c r="G24" i="1917"/>
  <c r="H24" i="1917" s="1"/>
  <c r="H26" i="1915"/>
  <c r="G28" i="1915"/>
  <c r="H24" i="1913"/>
  <c r="G27" i="1913"/>
  <c r="H27" i="1913" s="1"/>
  <c r="G26" i="1913"/>
  <c r="G25" i="1913"/>
  <c r="H25" i="1913" s="1"/>
  <c r="H24" i="1911"/>
  <c r="G27" i="1911"/>
  <c r="H27" i="1911" s="1"/>
  <c r="G26" i="1911"/>
  <c r="G25" i="1911"/>
  <c r="H25" i="1911" s="1"/>
  <c r="H26" i="1908"/>
  <c r="G28" i="1908"/>
  <c r="E29" i="1"/>
  <c r="G29" i="1948" l="1"/>
  <c r="G56" i="1948" s="1"/>
  <c r="G29" i="1910"/>
  <c r="G56" i="1910" s="1"/>
  <c r="G29" i="1916"/>
  <c r="G56" i="1916" s="1"/>
  <c r="G29" i="1942"/>
  <c r="G56" i="1942" s="1"/>
  <c r="G28" i="1909"/>
  <c r="G28" i="1936"/>
  <c r="G28" i="1925"/>
  <c r="H28" i="1925" s="1"/>
  <c r="H29" i="1925" s="1"/>
  <c r="H56" i="1925" s="1"/>
  <c r="H69" i="1925" s="1"/>
  <c r="G29" i="1926"/>
  <c r="G56" i="1926" s="1"/>
  <c r="H29" i="1947"/>
  <c r="H56" i="1947" s="1"/>
  <c r="H69" i="1947" s="1"/>
  <c r="G28" i="1941"/>
  <c r="G29" i="1941" s="1"/>
  <c r="G56" i="1941" s="1"/>
  <c r="G28" i="1919"/>
  <c r="H28" i="1919" s="1"/>
  <c r="H29" i="1919" s="1"/>
  <c r="H56" i="1919" s="1"/>
  <c r="H69" i="1919" s="1"/>
  <c r="G27" i="1917"/>
  <c r="H27" i="1917" s="1"/>
  <c r="G25" i="1917"/>
  <c r="H25" i="1917" s="1"/>
  <c r="G27" i="1945"/>
  <c r="H27" i="1945" s="1"/>
  <c r="G25" i="1945"/>
  <c r="G26" i="1945"/>
  <c r="H26" i="1945" s="1"/>
  <c r="G26" i="1917"/>
  <c r="H26" i="1917" s="1"/>
  <c r="G27" i="1944"/>
  <c r="H27" i="1944" s="1"/>
  <c r="H25" i="1914"/>
  <c r="G28" i="1914"/>
  <c r="H29" i="1935"/>
  <c r="H56" i="1935" s="1"/>
  <c r="H69" i="1935" s="1"/>
  <c r="H25" i="1921"/>
  <c r="G28" i="1921"/>
  <c r="H28" i="1921" s="1"/>
  <c r="G29" i="1912"/>
  <c r="G56" i="1912" s="1"/>
  <c r="H28" i="1928"/>
  <c r="H29" i="1928" s="1"/>
  <c r="H56" i="1928" s="1"/>
  <c r="H69" i="1928" s="1"/>
  <c r="G29" i="1928"/>
  <c r="G56" i="1928" s="1"/>
  <c r="G29" i="1935"/>
  <c r="G56" i="1935" s="1"/>
  <c r="G29" i="1931"/>
  <c r="G56" i="1931" s="1"/>
  <c r="H25" i="1934"/>
  <c r="G28" i="1934"/>
  <c r="H28" i="1934" s="1"/>
  <c r="H24" i="1944"/>
  <c r="G25" i="1944"/>
  <c r="G29" i="1947"/>
  <c r="G56" i="1947" s="1"/>
  <c r="H28" i="1946"/>
  <c r="H29" i="1946" s="1"/>
  <c r="H56" i="1946" s="1"/>
  <c r="H69" i="1946" s="1"/>
  <c r="G29" i="1946"/>
  <c r="G56" i="1946" s="1"/>
  <c r="H28" i="1939"/>
  <c r="H29" i="1939" s="1"/>
  <c r="H56" i="1939" s="1"/>
  <c r="H69" i="1939" s="1"/>
  <c r="G29" i="1939"/>
  <c r="G56" i="1939" s="1"/>
  <c r="G28" i="1938"/>
  <c r="H28" i="1933"/>
  <c r="H29" i="1933" s="1"/>
  <c r="H56" i="1933" s="1"/>
  <c r="H69" i="1933" s="1"/>
  <c r="G29" i="1933"/>
  <c r="G56" i="1933" s="1"/>
  <c r="G28" i="1929"/>
  <c r="H25" i="1920"/>
  <c r="H26" i="1920"/>
  <c r="G28" i="1920"/>
  <c r="H28" i="1920" s="1"/>
  <c r="H28" i="1915"/>
  <c r="H29" i="1915" s="1"/>
  <c r="H56" i="1915" s="1"/>
  <c r="H69" i="1915" s="1"/>
  <c r="G29" i="1915"/>
  <c r="G56" i="1915" s="1"/>
  <c r="H26" i="1913"/>
  <c r="G28" i="1913"/>
  <c r="H26" i="1911"/>
  <c r="G28" i="1911"/>
  <c r="H28" i="1909"/>
  <c r="H29" i="1909" s="1"/>
  <c r="H56" i="1909" s="1"/>
  <c r="H69" i="1909" s="1"/>
  <c r="G29" i="1909"/>
  <c r="G56" i="1909" s="1"/>
  <c r="H28" i="1908"/>
  <c r="H29" i="1908" s="1"/>
  <c r="H56" i="1908" s="1"/>
  <c r="H69" i="1908" s="1"/>
  <c r="G29" i="1908"/>
  <c r="G56" i="1908" s="1"/>
  <c r="H49" i="1"/>
  <c r="H48" i="1"/>
  <c r="H28" i="1941" l="1"/>
  <c r="H29" i="1941" s="1"/>
  <c r="H56" i="1941" s="1"/>
  <c r="H69" i="1941" s="1"/>
  <c r="G29" i="1925"/>
  <c r="G56" i="1925" s="1"/>
  <c r="H28" i="1936"/>
  <c r="H29" i="1936" s="1"/>
  <c r="H56" i="1936" s="1"/>
  <c r="H69" i="1936" s="1"/>
  <c r="G29" i="1936"/>
  <c r="G56" i="1936" s="1"/>
  <c r="G29" i="1919"/>
  <c r="G56" i="1919" s="1"/>
  <c r="G29" i="1934"/>
  <c r="G56" i="1934" s="1"/>
  <c r="H25" i="1945"/>
  <c r="G28" i="1945"/>
  <c r="H28" i="1945" s="1"/>
  <c r="G28" i="1917"/>
  <c r="H28" i="1917" s="1"/>
  <c r="H29" i="1917" s="1"/>
  <c r="H56" i="1917" s="1"/>
  <c r="H69" i="1917" s="1"/>
  <c r="H29" i="1921"/>
  <c r="H56" i="1921" s="1"/>
  <c r="H69" i="1921" s="1"/>
  <c r="H29" i="1920"/>
  <c r="H56" i="1920" s="1"/>
  <c r="H69" i="1920" s="1"/>
  <c r="G29" i="1921"/>
  <c r="G56" i="1921" s="1"/>
  <c r="H29" i="1934"/>
  <c r="H56" i="1934" s="1"/>
  <c r="H69" i="1934" s="1"/>
  <c r="H28" i="1914"/>
  <c r="H29" i="1914" s="1"/>
  <c r="H56" i="1914" s="1"/>
  <c r="H69" i="1914" s="1"/>
  <c r="G29" i="1914"/>
  <c r="G56" i="1914" s="1"/>
  <c r="H25" i="1944"/>
  <c r="G28" i="1944"/>
  <c r="H28" i="1944" s="1"/>
  <c r="H28" i="1938"/>
  <c r="H29" i="1938" s="1"/>
  <c r="H56" i="1938" s="1"/>
  <c r="H69" i="1938" s="1"/>
  <c r="G29" i="1938"/>
  <c r="G56" i="1938" s="1"/>
  <c r="H28" i="1929"/>
  <c r="H29" i="1929" s="1"/>
  <c r="H56" i="1929" s="1"/>
  <c r="H69" i="1929" s="1"/>
  <c r="G29" i="1929"/>
  <c r="G56" i="1929" s="1"/>
  <c r="G29" i="1920"/>
  <c r="G56" i="1920" s="1"/>
  <c r="H28" i="1913"/>
  <c r="H29" i="1913" s="1"/>
  <c r="H56" i="1913" s="1"/>
  <c r="H69" i="1913" s="1"/>
  <c r="G29" i="1913"/>
  <c r="G56" i="1913" s="1"/>
  <c r="H28" i="1911"/>
  <c r="H29" i="1911" s="1"/>
  <c r="H56" i="1911" s="1"/>
  <c r="H69" i="1911" s="1"/>
  <c r="G29" i="1911"/>
  <c r="G56" i="1911" s="1"/>
  <c r="H68" i="1"/>
  <c r="H29" i="1945" l="1"/>
  <c r="H56" i="1945" s="1"/>
  <c r="H69" i="1945" s="1"/>
  <c r="G29" i="1917"/>
  <c r="G56" i="1917" s="1"/>
  <c r="G29" i="1945"/>
  <c r="G56" i="1945" s="1"/>
  <c r="H29" i="1944"/>
  <c r="H56" i="1944" s="1"/>
  <c r="H69" i="1944" s="1"/>
  <c r="G29" i="1944"/>
  <c r="G56" i="1944" s="1"/>
  <c r="H52" i="1"/>
  <c r="H51" i="1"/>
  <c r="H50" i="1"/>
  <c r="H44" i="1"/>
  <c r="H43" i="1"/>
  <c r="H42" i="1"/>
  <c r="H41" i="1" l="1"/>
  <c r="H47" i="1"/>
  <c r="H34" i="1" l="1"/>
  <c r="H35" i="1" l="1"/>
  <c r="H36" i="1" l="1"/>
  <c r="H37" i="1" l="1"/>
  <c r="H40" i="1" l="1"/>
  <c r="H31" i="1" l="1"/>
  <c r="G15" i="1" l="1"/>
  <c r="H15" i="1" s="1"/>
  <c r="D11" i="1"/>
  <c r="G16" i="1" l="1"/>
  <c r="G17" i="1" s="1"/>
  <c r="H17" i="1" s="1"/>
  <c r="G18" i="1"/>
  <c r="H18" i="1" s="1"/>
  <c r="H16" i="1" l="1"/>
  <c r="G20" i="1"/>
  <c r="G21" i="1" l="1"/>
  <c r="H21" i="1" s="1"/>
  <c r="H20" i="1"/>
  <c r="G22" i="1" l="1"/>
  <c r="H22" i="1" s="1"/>
  <c r="G23" i="1" l="1"/>
  <c r="G24" i="1" s="1"/>
  <c r="H23" i="1" l="1"/>
  <c r="G26" i="1"/>
  <c r="H26" i="1" s="1"/>
  <c r="H24" i="1"/>
  <c r="G25" i="1" l="1"/>
  <c r="H25" i="1" s="1"/>
  <c r="G27" i="1"/>
  <c r="H27" i="1" s="1"/>
  <c r="H39" i="1"/>
  <c r="G28" i="1" l="1"/>
  <c r="G29" i="1" s="1"/>
  <c r="H28" i="1" l="1"/>
  <c r="H29" i="1" s="1"/>
  <c r="G56" i="1" l="1"/>
  <c r="F56" i="1" l="1"/>
  <c r="H56" i="1" l="1"/>
  <c r="H69" i="1" s="1"/>
  <c r="F5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F25DCA-0A5A-4D74-AA70-2E1D00C950B0}" keepAlive="1" name="Query - AVTRP23" description="Connection to the 'AVTRP23' query in the workbook." type="5" refreshedVersion="7" background="1" saveData="1">
    <dbPr connection="Provider=Microsoft.Mashup.OleDb.1;Data Source=$Workbook$;Location=AVTRP23;Extended Properties=&quot;&quot;" command="SELECT * FROM [AVTRP23]"/>
  </connection>
  <connection id="2" xr16:uid="{88BA95D4-0090-42D1-A3B4-C2693A1BFEEE}" keepAlive="1" name="Query - BoardLocalLevy" description="Connection to the 'BoardLocalLevy' query in the workbook." type="5" refreshedVersion="8" background="1" saveData="1">
    <dbPr connection="Provider=Microsoft.Mashup.OleDb.1;Data Source=$Workbook$;Location=BoardLocalLevy;Extended Properties=&quot;&quot;" command="SELECT * FROM [BoardLocalLevy]"/>
  </connection>
  <connection id="3" xr16:uid="{D6974724-79AD-41E7-B8A8-E5D066E847BB}" keepAlive="1" name="Query - ELP_Districts" description="Connection to the 'ELP_Districts' query in the workbook." type="5" refreshedVersion="8" background="1" saveData="1">
    <dbPr connection="Provider=Microsoft.Mashup.OleDb.1;Data Source=$Workbook$;Location=ELP_Districts;Extended Properties=&quot;&quot;" command="SELECT * FROM [ELP_Districts]"/>
  </connection>
  <connection id="4" xr16:uid="{044A7F57-130E-404A-82E9-247F919EF9F5}" keepAlive="1" name="Query - ELP_Districts (2)" description="Connection to the 'ELP_Districts (2)' query in the workbook." type="5" refreshedVersion="8" background="1" saveData="1">
    <dbPr connection="Provider=Microsoft.Mashup.OleDb.1;Data Source=$Workbook$;Location=&quot;ELP_Districts (2)&quot;;Extended Properties=&quot;&quot;" command="SELECT * FROM [ELP_Districts (2)]"/>
  </connection>
  <connection id="5" xr16:uid="{F716068C-C9E0-40A8-8799-DF54AF83CF36}" keepAlive="1" name="Query - EnrollmentGrowth" description="Connection to the 'EnrollmentGrowth' query in the workbook." type="5" refreshedVersion="7" background="1" saveData="1">
    <dbPr connection="Provider=Microsoft.Mashup.OleDb.1;Data Source=$Workbook$;Location=EnrollmentGrowth;Extended Properties=&quot;&quot;" command="SELECT * FROM [EnrollmentGrowth]"/>
  </connection>
  <connection id="6" xr16:uid="{BBD46874-ACE0-4FE2-AAB3-A0E0886005D0}" keepAlive="1" name="Query - Foundation1" description="Connection to the 'Foundation1' query in the workbook." type="5" refreshedVersion="7" background="1" saveData="1">
    <dbPr connection="Provider=Microsoft.Mashup.OleDb.1;Data Source=$Workbook$;Location=Foundation1;Extended Properties=&quot;&quot;" command="SELECT * FROM [Foundation1]"/>
  </connection>
  <connection id="7" xr16:uid="{F44D39D0-B127-4B34-A68C-49AA8667117E}" keepAlive="1" name="Query - Local Charter Budget Request" description="Connection to the 'Local Charter Budget Request' query in the workbook." type="5" refreshedVersion="7" background="1" saveData="1">
    <dbPr connection="Provider=Microsoft.Mashup.OleDb.1;Data Source=$Workbook$;Location=&quot;Local Charter Budget Request&quot;;Extended Properties=&quot;&quot;" command="SELECT * FROM [Local Charter Budget Request]"/>
  </connection>
  <connection id="8" xr16:uid="{ADBEA534-74E8-41BE-9560-C8C3D73B85BA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9" xr16:uid="{5A6CBD65-1780-4BEA-A413-59773E7173C5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10" xr16:uid="{8BD5F6FA-A2F3-4548-84C6-FE0905233267}" keepAlive="1" name="Query - Parameter3" description="Connection to the 'Parameter3' query in the workbook." type="5" refreshedVersion="0" background="1">
    <dbPr connection="Provider=Microsoft.Mashup.OleDb.1;Data Source=$Workbook$;Location=Parameter3;Extended Properties=&quot;&quot;" command="SELECT * FROM [Parameter3]"/>
  </connection>
  <connection id="11" xr16:uid="{478A22AE-59F8-4E38-8AEC-85715C54E952}" keepAlive="1" name="Query - Parameter4" description="Connection to the 'Parameter4' query in the workbook." type="5" refreshedVersion="0" background="1">
    <dbPr connection="Provider=Microsoft.Mashup.OleDb.1;Data Source=$Workbook$;Location=Parameter4;Extended Properties=&quot;&quot;" command="SELECT * FROM [Parameter4]"/>
  </connection>
  <connection id="12" xr16:uid="{FB0D16D8-DD9E-4B25-955A-F8D1B0019F6C}" keepAlive="1" name="Query - Parameter5" description="Connection to the 'Parameter5' query in the workbook." type="5" refreshedVersion="0" background="1">
    <dbPr connection="Provider=Microsoft.Mashup.OleDb.1;Data Source=$Workbook$;Location=Parameter5;Extended Properties=&quot;&quot;" command="SELECT * FROM [Parameter5]"/>
  </connection>
  <connection id="13" xr16:uid="{2B1A4EBD-82F9-49D3-89E8-C6653E736D05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14" xr16:uid="{64086EDC-CA76-4761-AEE4-261AA8573012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15" xr16:uid="{E7C651C5-7293-4673-BDD5-C87162097657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16" xr16:uid="{945A47A7-A732-4CD2-A347-1DD821E46405}" keepAlive="1" name="Query - Sample File (4)" description="Connection to the 'Sample File (4)' query in the workbook." type="5" refreshedVersion="0" background="1">
    <dbPr connection="Provider=Microsoft.Mashup.OleDb.1;Data Source=$Workbook$;Location=&quot;Sample File (4)&quot;;Extended Properties=&quot;&quot;" command="SELECT * FROM [Sample File (4)]"/>
  </connection>
  <connection id="17" xr16:uid="{B613C117-0018-4717-AC51-68BE2753E763}" keepAlive="1" name="Query - Sample File (5)" description="Connection to the 'Sample File (5)' query in the workbook." type="5" refreshedVersion="0" background="1">
    <dbPr connection="Provider=Microsoft.Mashup.OleDb.1;Data Source=$Workbook$;Location=&quot;Sample File (5)&quot;;Extended Properties=&quot;&quot;" command="SELECT * FROM [Sample File (5)]"/>
  </connection>
  <connection id="18" xr16:uid="{3F0CF1D9-590B-4BDA-B16D-C23F97B006D9}" keepAlive="1" name="Query - Sample File (6)" description="Connection to the 'Sample File (6)' query in the workbook." type="5" refreshedVersion="0" background="1">
    <dbPr connection="Provider=Microsoft.Mashup.OleDb.1;Data Source=$Workbook$;Location=&quot;Sample File (6)&quot;;Extended Properties=&quot;&quot;" command="SELECT * FROM [Sample File (6)]"/>
  </connection>
  <connection id="19" xr16:uid="{E8AB35E7-BBEF-4F4A-B85C-BA6192EB0322}" keepAlive="1" name="Query - Source Documents" description="Connection to the 'Source Documents' query in the workbook." type="5" refreshedVersion="0" background="1">
    <dbPr connection="Provider=Microsoft.Mashup.OleDb.1;Data Source=$Workbook$;Location=&quot;Source Documents&quot;;Extended Properties=&quot;&quot;" command="SELECT * FROM [Source Documents]"/>
  </connection>
  <connection id="20" xr16:uid="{A051857C-8CF2-40D7-872D-BE2426EC111C}" keepAlive="1" name="Query - Source Documents (2)" description="Connection to the 'Source Documents (2)' query in the workbook." type="5" refreshedVersion="0" background="1">
    <dbPr connection="Provider=Microsoft.Mashup.OleDb.1;Data Source=$Workbook$;Location=&quot;Source Documents (2)&quot;;Extended Properties=&quot;&quot;" command="SELECT * FROM [Source Documents (2)]"/>
  </connection>
  <connection id="21" xr16:uid="{6420ABB2-C170-4E03-AB16-534E163A0790}" keepAlive="1" name="Query - Source Documents (3)" description="Connection to the 'Source Documents (3)' query in the workbook." type="5" refreshedVersion="8" background="1" saveData="1">
    <dbPr connection="Provider=Microsoft.Mashup.OleDb.1;Data Source=$Workbook$;Location=&quot;Source Documents (3)&quot;;Extended Properties=&quot;&quot;" command="SELECT * FROM [Source Documents (3)]"/>
  </connection>
  <connection id="22" xr16:uid="{05C19216-AD0E-48F4-B4D5-8083F75308B4}" keepAlive="1" name="Query - Source Documents (4)" description="Connection to the 'Source Documents (4)' query in the workbook." type="5" refreshedVersion="8" background="1" saveData="1">
    <dbPr connection="Provider=Microsoft.Mashup.OleDb.1;Data Source=$Workbook$;Location=&quot;Source Documents (4)&quot;;Extended Properties=&quot;&quot;" command="SELECT * FROM [Source Documents (4)]"/>
  </connection>
  <connection id="23" xr16:uid="{99CF23FA-8279-49E8-8E5E-534BFF7D2B15}" keepAlive="1" name="Query - Source Documents LE FY24" description="Connection to the 'Source Documents LE FY24' query in the workbook." type="5" refreshedVersion="8" background="1" saveData="1">
    <dbPr connection="Provider=Microsoft.Mashup.OleDb.1;Data Source=$Workbook$;Location=&quot;Source Documents LE FY24&quot;;Extended Properties=&quot;&quot;" command="SELECT * FROM [Source Documents LE FY24]"/>
  </connection>
  <connection id="24" xr16:uid="{28D72C6A-C70F-41F2-83EC-ECB0E2077385}" keepAlive="1" name="Query - SourceDocuments" description="Connection to the 'SourceDocuments' query in the workbook." type="5" refreshedVersion="8" background="1" saveData="1">
    <dbPr connection="Provider=Microsoft.Mashup.OleDb.1;Data Source=$Workbook$;Location=SourceDocuments;Extended Properties=&quot;&quot;" command="SELECT * FROM [SourceDocuments]"/>
  </connection>
  <connection id="25" xr16:uid="{2DD51FE1-306C-444E-9D7C-226067BDB48B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26" xr16:uid="{AA5F06A8-F9CC-4FAB-9DDC-380E57BA0D7E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27" xr16:uid="{67E60A88-B37E-4C9D-8C4E-F30938F59BF4}" keepAlive="1" name="Query - Transform File (3)" description="Connection to the 'Transform File (3)' query in the workbook." type="5" refreshedVersion="0" background="1">
    <dbPr connection="Provider=Microsoft.Mashup.OleDb.1;Data Source=$Workbook$;Location=&quot;Transform File (3)&quot;;Extended Properties=&quot;&quot;" command="SELECT * FROM [Transform File (3)]"/>
  </connection>
  <connection id="28" xr16:uid="{FC12D8F5-657B-495F-84DC-4A4AEF785B2E}" keepAlive="1" name="Query - Transform File (4)" description="Connection to the 'Transform File (4)' query in the workbook." type="5" refreshedVersion="0" background="1">
    <dbPr connection="Provider=Microsoft.Mashup.OleDb.1;Data Source=$Workbook$;Location=&quot;Transform File (4)&quot;;Extended Properties=&quot;&quot;" command="SELECT * FROM [Transform File (4)]"/>
  </connection>
  <connection id="29" xr16:uid="{50F440DA-D6DE-4A2B-B36A-7FEB0D93B216}" keepAlive="1" name="Query - Transform File (5)" description="Connection to the 'Transform File (5)' query in the workbook." type="5" refreshedVersion="0" background="1">
    <dbPr connection="Provider=Microsoft.Mashup.OleDb.1;Data Source=$Workbook$;Location=&quot;Transform File (5)&quot;;Extended Properties=&quot;&quot;" command="SELECT * FROM [Transform File (5)]"/>
  </connection>
  <connection id="30" xr16:uid="{96A7E421-14F9-44CD-A955-60E033654478}" keepAlive="1" name="Query - Transform File (6)" description="Connection to the 'Transform File (6)' query in the workbook." type="5" refreshedVersion="0" background="1">
    <dbPr connection="Provider=Microsoft.Mashup.OleDb.1;Data Source=$Workbook$;Location=&quot;Transform File (6)&quot;;Extended Properties=&quot;&quot;" command="SELECT * FROM [Transform File (6)]"/>
  </connection>
  <connection id="31" xr16:uid="{7CDB5912-62C5-42C3-B9F4-35A2B2708D1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32" xr16:uid="{9BB947D0-1237-44BC-9008-900EE1B482A7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33" xr16:uid="{FDD31D72-F8D2-4C6C-96AE-12DCCE3A4F9A}" keepAlive="1" name="Query - Transform Sample File (3)" description="Connection to the 'Transform Sample File (3)' query in the workbook." type="5" refreshedVersion="0" background="1">
    <dbPr connection="Provider=Microsoft.Mashup.OleDb.1;Data Source=$Workbook$;Location=&quot;Transform Sample File (3)&quot;;Extended Properties=&quot;&quot;" command="SELECT * FROM [Transform Sample File (3)]"/>
  </connection>
  <connection id="34" xr16:uid="{10CFFC2B-3534-4FD8-AAF2-791EA5D77CBC}" keepAlive="1" name="Query - Transform Sample File (4)" description="Connection to the 'Transform Sample File (4)' query in the workbook." type="5" refreshedVersion="0" background="1">
    <dbPr connection="Provider=Microsoft.Mashup.OleDb.1;Data Source=$Workbook$;Location=&quot;Transform Sample File (4)&quot;;Extended Properties=&quot;&quot;" command="SELECT * FROM [Transform Sample File (4)]"/>
  </connection>
  <connection id="35" xr16:uid="{03ED95A3-96FE-4223-BF63-95FF2D2646A1}" keepAlive="1" name="Query - Transform Sample File (5)" description="Connection to the 'Transform Sample File (5)' query in the workbook." type="5" refreshedVersion="0" background="1">
    <dbPr connection="Provider=Microsoft.Mashup.OleDb.1;Data Source=$Workbook$;Location=&quot;Transform Sample File (5)&quot;;Extended Properties=&quot;&quot;" command="SELECT * FROM [Transform Sample File (5)]"/>
  </connection>
  <connection id="36" xr16:uid="{E24D21D5-0DA6-4F82-9358-48C06503EDF8}" keepAlive="1" name="Query - Valtax22" description="Connection to the 'Valtax22' query in the workbook." type="5" refreshedVersion="7" background="1" saveData="1">
    <dbPr connection="Provider=Microsoft.Mashup.OleDb.1;Data Source=$Workbook$;Location=Valtax22;Extended Properties=&quot;&quot;" command="SELECT * FROM [Valtax22]"/>
  </connection>
  <connection id="37" xr16:uid="{99A1E51E-6C86-4C87-B1F4-43C4A78202DC}" keepAlive="1" name="Query - VotedLocalLevy" description="Connection to the 'VotedLocalLevy' query in the workbook." type="5" refreshedVersion="8" background="1" saveData="1">
    <dbPr connection="Provider=Microsoft.Mashup.OleDb.1;Data Source=$Workbook$;Location=VotedLocalLevy;Extended Properties=&quot;&quot;" command="SELECT * FROM [VotedLocalLevy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<sst xmlns="http://schemas.openxmlformats.org/spreadsheetml/2006/main" count="35069" uniqueCount="730">
  <si>
    <t>Value of  WPU:</t>
  </si>
  <si>
    <t>Collection Rate:</t>
  </si>
  <si>
    <t>Recipient:</t>
  </si>
  <si>
    <t>State</t>
  </si>
  <si>
    <t>Less Local</t>
  </si>
  <si>
    <t>Amount</t>
  </si>
  <si>
    <t>Support</t>
  </si>
  <si>
    <t>Recapture:</t>
  </si>
  <si>
    <t>Generated</t>
  </si>
  <si>
    <t>I:  BASIC SCHOOL PROGRAMS:</t>
  </si>
  <si>
    <t xml:space="preserve"> </t>
  </si>
  <si>
    <t xml:space="preserve">   A:  REGULAR BASIC SCHOOL PROGRAMS</t>
  </si>
  <si>
    <t xml:space="preserve">   B.  RESTRICTED BASIC SCHOOL PROGRAM</t>
  </si>
  <si>
    <t>TOTAL BASIC SCHOOL PROGRAM (A and B)</t>
  </si>
  <si>
    <t>TOTAL:</t>
  </si>
  <si>
    <t>Adjusted Assessed Valuation:</t>
  </si>
  <si>
    <t xml:space="preserve">     A.  Capital Outlay</t>
  </si>
  <si>
    <t>Total</t>
  </si>
  <si>
    <t xml:space="preserve">  </t>
  </si>
  <si>
    <t>Local &amp; State</t>
  </si>
  <si>
    <t>WPUs</t>
  </si>
  <si>
    <t>District Summary</t>
  </si>
  <si>
    <t>TOTAL STATE SUPPORT FUNDING</t>
  </si>
  <si>
    <t>Voted Local Levy:</t>
  </si>
  <si>
    <t>Board Local Levy:</t>
  </si>
  <si>
    <t>II: LEEWAY PROGRAMS</t>
  </si>
  <si>
    <t>III:  OTHER STATE PROGRAMS</t>
  </si>
  <si>
    <t>Utah State Supported Minimum School Program</t>
  </si>
  <si>
    <t xml:space="preserve">   C.  RELATED TO BASIC PROGRAM, ETC.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</si>
  <si>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</si>
  <si>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</si>
  <si>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</si>
  <si>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</si>
  <si>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</si>
  <si>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</si>
  <si>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</si>
  <si>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</si>
  <si>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</si>
  <si>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</si>
  <si>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</si>
  <si>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</si>
  <si>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</si>
  <si>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</si>
  <si>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</si>
  <si>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</si>
  <si>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</si>
  <si>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</si>
  <si>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</si>
  <si>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North Sanpete</t>
  </si>
  <si>
    <t>North Summit</t>
  </si>
  <si>
    <t>Park City</t>
  </si>
  <si>
    <t>Piute</t>
  </si>
  <si>
    <t>Rich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</si>
  <si>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</si>
  <si>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</si>
  <si>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</si>
  <si>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</si>
  <si>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</si>
  <si>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</si>
  <si>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</si>
  <si>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</si>
  <si>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</si>
  <si>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</si>
  <si>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</si>
  <si>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</si>
  <si>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</si>
  <si>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</si>
  <si>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</si>
  <si>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</si>
  <si>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Canyons</t>
  </si>
  <si>
    <t>Source.Name</t>
  </si>
  <si>
    <t>LEA ID</t>
  </si>
  <si>
    <t>LEA PHASE CODE</t>
  </si>
  <si>
    <t>LEA NAME</t>
  </si>
  <si>
    <t>LEA TYPE</t>
  </si>
  <si>
    <t>Program Code</t>
  </si>
  <si>
    <t>WPU's</t>
  </si>
  <si>
    <t>AMOUNT</t>
  </si>
  <si>
    <t>010</t>
  </si>
  <si>
    <t>District</t>
  </si>
  <si>
    <t>PQG</t>
  </si>
  <si>
    <t>020</t>
  </si>
  <si>
    <t>030</t>
  </si>
  <si>
    <t>040</t>
  </si>
  <si>
    <t>050</t>
  </si>
  <si>
    <t>060</t>
  </si>
  <si>
    <t>070</t>
  </si>
  <si>
    <t>080</t>
  </si>
  <si>
    <t>090</t>
  </si>
  <si>
    <t>680</t>
  </si>
  <si>
    <t>Ogden Prep</t>
  </si>
  <si>
    <t>Charter</t>
  </si>
  <si>
    <t>740</t>
  </si>
  <si>
    <t>American Prep</t>
  </si>
  <si>
    <t>810</t>
  </si>
  <si>
    <t>Walden School</t>
  </si>
  <si>
    <t>820</t>
  </si>
  <si>
    <t>Freedom Academy</t>
  </si>
  <si>
    <t>830</t>
  </si>
  <si>
    <t>AMES</t>
  </si>
  <si>
    <t>860</t>
  </si>
  <si>
    <t>Pinnacle Canyon</t>
  </si>
  <si>
    <t>870</t>
  </si>
  <si>
    <t>City Academy</t>
  </si>
  <si>
    <t>890</t>
  </si>
  <si>
    <t>Soldier Hollow</t>
  </si>
  <si>
    <t>910</t>
  </si>
  <si>
    <t>Utah Arts Academy</t>
  </si>
  <si>
    <t>920</t>
  </si>
  <si>
    <t>Uintah River High</t>
  </si>
  <si>
    <t>930</t>
  </si>
  <si>
    <t>John Hancock</t>
  </si>
  <si>
    <t>940</t>
  </si>
  <si>
    <t>Thomas Edison - North</t>
  </si>
  <si>
    <t>950</t>
  </si>
  <si>
    <t>Timpanogos Academy</t>
  </si>
  <si>
    <t>970</t>
  </si>
  <si>
    <t>Salt Lake Arts</t>
  </si>
  <si>
    <t>980</t>
  </si>
  <si>
    <t>Fast Forward</t>
  </si>
  <si>
    <t>A1</t>
  </si>
  <si>
    <t>A10</t>
  </si>
  <si>
    <t>NUAMES</t>
  </si>
  <si>
    <t>A2</t>
  </si>
  <si>
    <t>A20</t>
  </si>
  <si>
    <t>Ranches Academy</t>
  </si>
  <si>
    <t>A3</t>
  </si>
  <si>
    <t>A30</t>
  </si>
  <si>
    <t>DaVinci Academy</t>
  </si>
  <si>
    <t>A4</t>
  </si>
  <si>
    <t>A40</t>
  </si>
  <si>
    <t>Summit Academy</t>
  </si>
  <si>
    <t>A5</t>
  </si>
  <si>
    <t>A50</t>
  </si>
  <si>
    <t>Itineris</t>
  </si>
  <si>
    <t>A6</t>
  </si>
  <si>
    <t>A60</t>
  </si>
  <si>
    <t>North Davis Prep</t>
  </si>
  <si>
    <t>A7</t>
  </si>
  <si>
    <t>A70</t>
  </si>
  <si>
    <t>Moab Charter</t>
  </si>
  <si>
    <t>A8</t>
  </si>
  <si>
    <t>A80</t>
  </si>
  <si>
    <t>East Hollywood High</t>
  </si>
  <si>
    <t>A9</t>
  </si>
  <si>
    <t>A90</t>
  </si>
  <si>
    <t>SUCCESS Academy</t>
  </si>
  <si>
    <t>1B</t>
  </si>
  <si>
    <t>1B0</t>
  </si>
  <si>
    <t>UCAS</t>
  </si>
  <si>
    <t>2B</t>
  </si>
  <si>
    <t>2B0</t>
  </si>
  <si>
    <t>Lincoln Academy</t>
  </si>
  <si>
    <t>3B</t>
  </si>
  <si>
    <t>3B0</t>
  </si>
  <si>
    <t>Beehive Science &amp; Tech</t>
  </si>
  <si>
    <t>4B</t>
  </si>
  <si>
    <t>4B0</t>
  </si>
  <si>
    <t>Wasatch Peak</t>
  </si>
  <si>
    <t>5B</t>
  </si>
  <si>
    <t>5B0</t>
  </si>
  <si>
    <t>North Star Academy</t>
  </si>
  <si>
    <t>7B</t>
  </si>
  <si>
    <t>7B0</t>
  </si>
  <si>
    <t>Reagan Academy</t>
  </si>
  <si>
    <t>8B</t>
  </si>
  <si>
    <t>8B0</t>
  </si>
  <si>
    <t>American Leadership</t>
  </si>
  <si>
    <t>9B</t>
  </si>
  <si>
    <t>9B0</t>
  </si>
  <si>
    <t>Navigator Pointe</t>
  </si>
  <si>
    <t>1C</t>
  </si>
  <si>
    <t>1C0</t>
  </si>
  <si>
    <t>Odyssey</t>
  </si>
  <si>
    <t>2C</t>
  </si>
  <si>
    <t>2C0</t>
  </si>
  <si>
    <t>InTech Collegiate HS</t>
  </si>
  <si>
    <t>3C</t>
  </si>
  <si>
    <t>3C0</t>
  </si>
  <si>
    <t>Entheos Academy</t>
  </si>
  <si>
    <t>4C</t>
  </si>
  <si>
    <t>4C0</t>
  </si>
  <si>
    <t>Lakeview</t>
  </si>
  <si>
    <t>5C</t>
  </si>
  <si>
    <t>5C0</t>
  </si>
  <si>
    <t>Legacy Preparatory</t>
  </si>
  <si>
    <t>7C</t>
  </si>
  <si>
    <t>7C0</t>
  </si>
  <si>
    <t>Monticello</t>
  </si>
  <si>
    <t>8C</t>
  </si>
  <si>
    <t>8C0</t>
  </si>
  <si>
    <t>Mountainville</t>
  </si>
  <si>
    <t>9C</t>
  </si>
  <si>
    <t>9C0</t>
  </si>
  <si>
    <t>Paradigm High</t>
  </si>
  <si>
    <t>1D</t>
  </si>
  <si>
    <t>1D0</t>
  </si>
  <si>
    <t>Renaissance</t>
  </si>
  <si>
    <t>2D</t>
  </si>
  <si>
    <t>2D0</t>
  </si>
  <si>
    <t>Channing Hall</t>
  </si>
  <si>
    <t>3D</t>
  </si>
  <si>
    <t>3D0</t>
  </si>
  <si>
    <t>Spectrum</t>
  </si>
  <si>
    <t>4D</t>
  </si>
  <si>
    <t>4D0</t>
  </si>
  <si>
    <t>Syracuse Arts</t>
  </si>
  <si>
    <t>5D</t>
  </si>
  <si>
    <t>5D0</t>
  </si>
  <si>
    <t>George Washington</t>
  </si>
  <si>
    <t>6D</t>
  </si>
  <si>
    <t>6D0</t>
  </si>
  <si>
    <t>Noah Webster</t>
  </si>
  <si>
    <t>7D</t>
  </si>
  <si>
    <t>7D0</t>
  </si>
  <si>
    <t>Salt Lake SPA</t>
  </si>
  <si>
    <t>8D</t>
  </si>
  <si>
    <t>8D0</t>
  </si>
  <si>
    <t>Open Classroom</t>
  </si>
  <si>
    <t>9D</t>
  </si>
  <si>
    <t>9D0</t>
  </si>
  <si>
    <t>Canyon Rim</t>
  </si>
  <si>
    <t>1E</t>
  </si>
  <si>
    <t>1E0</t>
  </si>
  <si>
    <t>Guadalupe Schools</t>
  </si>
  <si>
    <t>2E</t>
  </si>
  <si>
    <t>2E0</t>
  </si>
  <si>
    <t>Karl G. Maeser</t>
  </si>
  <si>
    <t>3E</t>
  </si>
  <si>
    <t>3E0</t>
  </si>
  <si>
    <t>C.S. Lewis Academy</t>
  </si>
  <si>
    <t>4E</t>
  </si>
  <si>
    <t>4E0</t>
  </si>
  <si>
    <t>Dual Immersion Academy</t>
  </si>
  <si>
    <t>5E</t>
  </si>
  <si>
    <t>5E0</t>
  </si>
  <si>
    <t>Edith Bowen</t>
  </si>
  <si>
    <t>7E</t>
  </si>
  <si>
    <t>7E0</t>
  </si>
  <si>
    <t>Gateway Preparatory</t>
  </si>
  <si>
    <t>8E</t>
  </si>
  <si>
    <t>8E0</t>
  </si>
  <si>
    <t>Merit College Preparatory</t>
  </si>
  <si>
    <t>9E</t>
  </si>
  <si>
    <t>9E0</t>
  </si>
  <si>
    <t>Providence Hall</t>
  </si>
  <si>
    <t>1F</t>
  </si>
  <si>
    <t>1F0</t>
  </si>
  <si>
    <t>Quest Academy</t>
  </si>
  <si>
    <t>2F</t>
  </si>
  <si>
    <t>2F0</t>
  </si>
  <si>
    <t>Rockwell HS</t>
  </si>
  <si>
    <t>3F</t>
  </si>
  <si>
    <t>3F0</t>
  </si>
  <si>
    <t>Venture</t>
  </si>
  <si>
    <t>4F</t>
  </si>
  <si>
    <t>4F0</t>
  </si>
  <si>
    <t>Center for Science Ed.</t>
  </si>
  <si>
    <t>5F</t>
  </si>
  <si>
    <t>5F0</t>
  </si>
  <si>
    <t>Utah Virtual Academy</t>
  </si>
  <si>
    <t>6F</t>
  </si>
  <si>
    <t>6F0</t>
  </si>
  <si>
    <t>The Early Light Academy</t>
  </si>
  <si>
    <t>7F</t>
  </si>
  <si>
    <t>7F0</t>
  </si>
  <si>
    <t>Excelsior Academy</t>
  </si>
  <si>
    <t>8F</t>
  </si>
  <si>
    <t>8F0</t>
  </si>
  <si>
    <t>Hawthorn Academy</t>
  </si>
  <si>
    <t>9F</t>
  </si>
  <si>
    <t>9F0</t>
  </si>
  <si>
    <t>Mountain Heights Academy</t>
  </si>
  <si>
    <t>1G</t>
  </si>
  <si>
    <t>1G0</t>
  </si>
  <si>
    <t>Jefferson Academy</t>
  </si>
  <si>
    <t>2G</t>
  </si>
  <si>
    <t>2G0</t>
  </si>
  <si>
    <t>Vista at Entrada</t>
  </si>
  <si>
    <t>3G</t>
  </si>
  <si>
    <t>3G0</t>
  </si>
  <si>
    <t>Bear River CS</t>
  </si>
  <si>
    <t>4G</t>
  </si>
  <si>
    <t>4G0</t>
  </si>
  <si>
    <t>Maria Montessori</t>
  </si>
  <si>
    <t>5G</t>
  </si>
  <si>
    <t>5G0</t>
  </si>
  <si>
    <t>Canyon Grove Academy</t>
  </si>
  <si>
    <t>6G</t>
  </si>
  <si>
    <t>6G0</t>
  </si>
  <si>
    <t>Weilenmann School</t>
  </si>
  <si>
    <t>7G</t>
  </si>
  <si>
    <t>7G0</t>
  </si>
  <si>
    <t>Summit Academy HS</t>
  </si>
  <si>
    <t>8G</t>
  </si>
  <si>
    <t>8G0</t>
  </si>
  <si>
    <t>Good Foundations</t>
  </si>
  <si>
    <t>2H</t>
  </si>
  <si>
    <t>2H0</t>
  </si>
  <si>
    <t>Utah Connections</t>
  </si>
  <si>
    <t>3H</t>
  </si>
  <si>
    <t>3H0</t>
  </si>
  <si>
    <t>Endeavor Hall</t>
  </si>
  <si>
    <t>5H</t>
  </si>
  <si>
    <t>5H0</t>
  </si>
  <si>
    <t>HighMark CS</t>
  </si>
  <si>
    <t>6H</t>
  </si>
  <si>
    <t>6H0</t>
  </si>
  <si>
    <t>Promontory School</t>
  </si>
  <si>
    <t>7H</t>
  </si>
  <si>
    <t>7H0</t>
  </si>
  <si>
    <t>Pacific Heritage Acad.</t>
  </si>
  <si>
    <t>8H</t>
  </si>
  <si>
    <t>8H0</t>
  </si>
  <si>
    <t>Valley Academy</t>
  </si>
  <si>
    <t>1I</t>
  </si>
  <si>
    <t>1I0</t>
  </si>
  <si>
    <t>UT International Charter</t>
  </si>
  <si>
    <t>2I</t>
  </si>
  <si>
    <t>2I0</t>
  </si>
  <si>
    <t>Esperanza Elementary</t>
  </si>
  <si>
    <t>3I</t>
  </si>
  <si>
    <t>3I0</t>
  </si>
  <si>
    <t>Leadership Learning</t>
  </si>
  <si>
    <t>4I</t>
  </si>
  <si>
    <t>4I0</t>
  </si>
  <si>
    <t>Mana Academy</t>
  </si>
  <si>
    <t>5I</t>
  </si>
  <si>
    <t>5I0</t>
  </si>
  <si>
    <t>Voyage Academy</t>
  </si>
  <si>
    <t>7I</t>
  </si>
  <si>
    <t>7I0</t>
  </si>
  <si>
    <t>WSU Charter School</t>
  </si>
  <si>
    <t>8I</t>
  </si>
  <si>
    <t>8I0</t>
  </si>
  <si>
    <t>Winter Sports School</t>
  </si>
  <si>
    <t>9I</t>
  </si>
  <si>
    <t>9I0</t>
  </si>
  <si>
    <t>Utah Career Path HS</t>
  </si>
  <si>
    <t>2J</t>
  </si>
  <si>
    <t>2J0</t>
  </si>
  <si>
    <t>Ascent Academies</t>
  </si>
  <si>
    <t>3J</t>
  </si>
  <si>
    <t>3J0</t>
  </si>
  <si>
    <t>Dixie Montesorri Academy</t>
  </si>
  <si>
    <t>5J</t>
  </si>
  <si>
    <t>5J0</t>
  </si>
  <si>
    <t>Mountain West Montessori</t>
  </si>
  <si>
    <t>6J</t>
  </si>
  <si>
    <t>6J0</t>
  </si>
  <si>
    <t>Scholar Academy</t>
  </si>
  <si>
    <t>7J</t>
  </si>
  <si>
    <t>7J0</t>
  </si>
  <si>
    <t>Greenwood</t>
  </si>
  <si>
    <t>8J</t>
  </si>
  <si>
    <t>8J0</t>
  </si>
  <si>
    <t>Terra Academy</t>
  </si>
  <si>
    <t>9J</t>
  </si>
  <si>
    <t>9J0</t>
  </si>
  <si>
    <t>Lumen Scholar Institute</t>
  </si>
  <si>
    <t>1K</t>
  </si>
  <si>
    <t>1K0</t>
  </si>
  <si>
    <t>Vanguard Academy</t>
  </si>
  <si>
    <t>2K</t>
  </si>
  <si>
    <t>2K0</t>
  </si>
  <si>
    <t>Utah Military Academy</t>
  </si>
  <si>
    <t>3K</t>
  </si>
  <si>
    <t>3K0</t>
  </si>
  <si>
    <t>Roots Charter School</t>
  </si>
  <si>
    <t>4K</t>
  </si>
  <si>
    <t>4K0</t>
  </si>
  <si>
    <t>Athenian eAcademy</t>
  </si>
  <si>
    <t>5K</t>
  </si>
  <si>
    <t>5K0</t>
  </si>
  <si>
    <t>Wasatch Waldorf Academy</t>
  </si>
  <si>
    <t>6K</t>
  </si>
  <si>
    <t>6K0</t>
  </si>
  <si>
    <t>Franklin Discovery Academy</t>
  </si>
  <si>
    <t>7K</t>
  </si>
  <si>
    <t>7K0</t>
  </si>
  <si>
    <t>Wallace Stegner Academy</t>
  </si>
  <si>
    <t>8K</t>
  </si>
  <si>
    <t>8K0</t>
  </si>
  <si>
    <t>American Academy of Innovation</t>
  </si>
  <si>
    <t>9K</t>
  </si>
  <si>
    <t>9K0</t>
  </si>
  <si>
    <t>St. George Academy</t>
  </si>
  <si>
    <t>1L</t>
  </si>
  <si>
    <t>1L0</t>
  </si>
  <si>
    <t>Athlos Academy</t>
  </si>
  <si>
    <t>2L</t>
  </si>
  <si>
    <t>2L0</t>
  </si>
  <si>
    <t>CCID</t>
  </si>
  <si>
    <t>3L</t>
  </si>
  <si>
    <t>3L0</t>
  </si>
  <si>
    <t>Leadership Academy of Utah</t>
  </si>
  <si>
    <t>5L</t>
  </si>
  <si>
    <t>5L0</t>
  </si>
  <si>
    <t>Ignite Entrepreneurship Academy</t>
  </si>
  <si>
    <t>6L</t>
  </si>
  <si>
    <t>6L0</t>
  </si>
  <si>
    <t>Bonneville Academy</t>
  </si>
  <si>
    <t>7L</t>
  </si>
  <si>
    <t>7L0</t>
  </si>
  <si>
    <t>Ivy Preparatory Academy</t>
  </si>
  <si>
    <t>8L</t>
  </si>
  <si>
    <t>8L0</t>
  </si>
  <si>
    <t>REAL Salt Lake Academy High</t>
  </si>
  <si>
    <t>1M</t>
  </si>
  <si>
    <t>1M0</t>
  </si>
  <si>
    <t>Advantage Arts Academy</t>
  </si>
  <si>
    <t>3M</t>
  </si>
  <si>
    <t>3M0</t>
  </si>
  <si>
    <t>Bridge Elementary</t>
  </si>
  <si>
    <t>4M</t>
  </si>
  <si>
    <t>4M0</t>
  </si>
  <si>
    <t>Mountain Sunrise Academy</t>
  </si>
  <si>
    <t>Career Academy of Utah</t>
  </si>
  <si>
    <t>PUE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</si>
  <si>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</si>
  <si>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</si>
  <si>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</si>
  <si>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</si>
  <si>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</si>
  <si>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</si>
  <si>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</si>
  <si>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</si>
  <si>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</si>
  <si>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</si>
  <si>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</si>
  <si>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</si>
  <si>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</si>
  <si>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</si>
  <si>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</si>
  <si>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</si>
  <si>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</si>
  <si>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</si>
  <si>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</si>
  <si>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</si>
  <si>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</si>
  <si>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</si>
  <si>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</si>
  <si>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</si>
  <si>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</si>
  <si>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</si>
  <si>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</si>
  <si>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</si>
  <si>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</si>
  <si>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420</t>
  </si>
  <si>
    <t>PQN</t>
  </si>
  <si>
    <t>PPL</t>
  </si>
  <si>
    <t>PPK</t>
  </si>
  <si>
    <t>PQR</t>
  </si>
  <si>
    <t>Other</t>
  </si>
  <si>
    <t>PPA</t>
  </si>
  <si>
    <t>100</t>
  </si>
  <si>
    <t>110</t>
  </si>
  <si>
    <t>PPB</t>
  </si>
  <si>
    <t>PPM</t>
  </si>
  <si>
    <t>PPD</t>
  </si>
  <si>
    <t>PPC</t>
  </si>
  <si>
    <t>PQM</t>
  </si>
  <si>
    <t>PPF</t>
  </si>
  <si>
    <t>PPH</t>
  </si>
  <si>
    <t>PPI</t>
  </si>
  <si>
    <t>PPN</t>
  </si>
  <si>
    <t>PPG</t>
  </si>
  <si>
    <t>PPR</t>
  </si>
  <si>
    <t>PUA</t>
  </si>
  <si>
    <t>PUU</t>
  </si>
  <si>
    <t xml:space="preserve"> Capital Outlay Foundation</t>
  </si>
  <si>
    <t xml:space="preserve"> Foundation Guarantee Min. Basic Growth</t>
  </si>
  <si>
    <t xml:space="preserve"> Enrollment Growth</t>
  </si>
  <si>
    <t xml:space="preserve"> Enrollment Growth Min. Basic Growth</t>
  </si>
  <si>
    <t xml:space="preserve"> Voted Local Levy Program, Min. Basic Growth, and Local Levy Growth</t>
  </si>
  <si>
    <t xml:space="preserve"> Board Local Levy Program, Min. Basic Growth, and Local Levy Growth</t>
  </si>
  <si>
    <t>Enhancement for At-Risk Students</t>
  </si>
  <si>
    <t>Educator Salary Adjustments</t>
  </si>
  <si>
    <t>Teacher Supplies and Materials</t>
  </si>
  <si>
    <t>Grades K-12</t>
  </si>
  <si>
    <t>Professional Staff</t>
  </si>
  <si>
    <t>Total District WPUs</t>
  </si>
  <si>
    <t>Total District Amount</t>
  </si>
  <si>
    <t>SUM(Alpine:Canyons!D15)</t>
  </si>
  <si>
    <t>SUM(Alpine:Canyons!E15)</t>
  </si>
  <si>
    <t>PUV</t>
  </si>
  <si>
    <t>BOE Adjustments</t>
  </si>
  <si>
    <t>7M</t>
  </si>
  <si>
    <t>7M0</t>
  </si>
  <si>
    <t>410</t>
  </si>
  <si>
    <t>USDB</t>
  </si>
  <si>
    <t>PRA</t>
  </si>
  <si>
    <t>PRAG</t>
  </si>
  <si>
    <t>PRAL</t>
  </si>
  <si>
    <t>PRB</t>
  </si>
  <si>
    <t>PRBG</t>
  </si>
  <si>
    <t>PRBL</t>
  </si>
  <si>
    <t>PQY</t>
  </si>
  <si>
    <t>700</t>
  </si>
  <si>
    <t>710</t>
  </si>
  <si>
    <t>730</t>
  </si>
  <si>
    <t>Nec. Existent Small Schools</t>
  </si>
  <si>
    <t>Special Education - Add-On</t>
  </si>
  <si>
    <t>Special Education - Self-Contained</t>
  </si>
  <si>
    <t>Special Education - Pre-School</t>
  </si>
  <si>
    <t>Special Education - Extended Year</t>
  </si>
  <si>
    <t>Special Education - Impact Aid</t>
  </si>
  <si>
    <t>Students At-Risk - Add-on</t>
  </si>
  <si>
    <t>Class Size Reduction</t>
  </si>
  <si>
    <t>Flexible Allocation - WPU Distribution</t>
  </si>
  <si>
    <t>Basic Levy Estimate:</t>
  </si>
  <si>
    <t>Basic Levy Revenue Required:</t>
  </si>
  <si>
    <t>Foreign Exchange Students*</t>
  </si>
  <si>
    <t>Special Education - EYSE*</t>
  </si>
  <si>
    <t>Career &amp; Technical Education - Add-On*</t>
  </si>
  <si>
    <t>Pupil Transportation*</t>
  </si>
  <si>
    <t>Students At-Risk - Gang Prevention and Intervention*</t>
  </si>
  <si>
    <t>Adult Education*</t>
  </si>
  <si>
    <t>Adult Education - Corrections Institutions*</t>
  </si>
  <si>
    <t>Enhancement for Accelerated Students*</t>
  </si>
  <si>
    <t>Concurrent Enrollment*</t>
  </si>
  <si>
    <t>Teacher Salary Supplement*</t>
  </si>
  <si>
    <t>Effective Teachers in High Poverty Schools*</t>
  </si>
  <si>
    <t>Grants for Professional Learning*</t>
  </si>
  <si>
    <t>Educator Professional Time*</t>
  </si>
  <si>
    <t>School LAND Trust Program*</t>
  </si>
  <si>
    <t>Teacher and Student Success Program*</t>
  </si>
  <si>
    <t>Student Health &amp; Counseling Support Program*</t>
  </si>
  <si>
    <t>Dual Immersion*</t>
  </si>
  <si>
    <t>Beverley Taylor Sorenson Elementary Arts*</t>
  </si>
  <si>
    <t>Digital Teaching and Learning*</t>
  </si>
  <si>
    <t>8M</t>
  </si>
  <si>
    <t>8M0</t>
  </si>
  <si>
    <t>Elevated Charter School</t>
  </si>
  <si>
    <t>American Principles Academy</t>
  </si>
  <si>
    <t>VTR</t>
  </si>
  <si>
    <t>BTR</t>
  </si>
  <si>
    <t>VLF</t>
  </si>
  <si>
    <t>BLF</t>
  </si>
  <si>
    <t>VTDRT</t>
  </si>
  <si>
    <t>VTDHHRT</t>
  </si>
  <si>
    <t>BDRT</t>
  </si>
  <si>
    <t>BDHHRT</t>
  </si>
  <si>
    <t>Alpine School District</t>
  </si>
  <si>
    <t>AVTRPAV</t>
  </si>
  <si>
    <t>Beaver Co School District</t>
  </si>
  <si>
    <t>Box Elder Co School District</t>
  </si>
  <si>
    <t>Cache Co School District</t>
  </si>
  <si>
    <t>Carbon Co School District</t>
  </si>
  <si>
    <t>Daggett Co School District</t>
  </si>
  <si>
    <t>Davis Co School District</t>
  </si>
  <si>
    <t>Duchesne Co School District</t>
  </si>
  <si>
    <t>Emery School District</t>
  </si>
  <si>
    <t>Garfield Co School District</t>
  </si>
  <si>
    <t>Grand Co School District</t>
  </si>
  <si>
    <t>Granite School District</t>
  </si>
  <si>
    <t>Iron Co School District</t>
  </si>
  <si>
    <t>Jordan School District</t>
  </si>
  <si>
    <t>Juab School District</t>
  </si>
  <si>
    <t>Kane Co School District</t>
  </si>
  <si>
    <t>Millard School District</t>
  </si>
  <si>
    <t>Morgan School District</t>
  </si>
  <si>
    <t>Nebo School District</t>
  </si>
  <si>
    <t>North Sanpete School District</t>
  </si>
  <si>
    <t>North Summit School District</t>
  </si>
  <si>
    <t>Park City School District</t>
  </si>
  <si>
    <t>Piute School District</t>
  </si>
  <si>
    <t>Rich School District</t>
  </si>
  <si>
    <t>San Juan School District</t>
  </si>
  <si>
    <t>Sevier School District</t>
  </si>
  <si>
    <t>South Sanpete School District</t>
  </si>
  <si>
    <t>South Summit School District</t>
  </si>
  <si>
    <t>Tintic School District</t>
  </si>
  <si>
    <t>Tooele School District</t>
  </si>
  <si>
    <t>Uintah School District</t>
  </si>
  <si>
    <t>Wasatch School District</t>
  </si>
  <si>
    <t>Washington Co School Dist</t>
  </si>
  <si>
    <t>Wayne School District</t>
  </si>
  <si>
    <t>Weber Co School District</t>
  </si>
  <si>
    <t>SLC School District</t>
  </si>
  <si>
    <t>Ogden City School District</t>
  </si>
  <si>
    <t>Provo School District</t>
  </si>
  <si>
    <t>Logan City School District</t>
  </si>
  <si>
    <t>Murray School District</t>
  </si>
  <si>
    <t>Canyons School District</t>
  </si>
  <si>
    <t>AVTRPRA</t>
  </si>
  <si>
    <t>AVTRPBOE</t>
  </si>
  <si>
    <t>AVTRPCR</t>
  </si>
  <si>
    <t>CSLLR</t>
  </si>
  <si>
    <t>Assessed Valuation</t>
  </si>
  <si>
    <t>Redevelopment Adjustments</t>
  </si>
  <si>
    <t>PQGC</t>
  </si>
  <si>
    <t>Adult Education - Supplemental*</t>
  </si>
  <si>
    <t>PUY</t>
  </si>
  <si>
    <t>9M</t>
  </si>
  <si>
    <t>9M0</t>
  </si>
  <si>
    <t>25PPG - SPED Preschool FY25 LE 3.21.2024.xlsx</t>
  </si>
  <si>
    <t>Utah Schools for the Deaf and Blind</t>
  </si>
  <si>
    <t>Salt Lake Academy High</t>
  </si>
  <si>
    <t>Central Utah Educational Services (CUES)</t>
  </si>
  <si>
    <t>Northeastern Utah Educational Services (NUES)</t>
  </si>
  <si>
    <t>720</t>
  </si>
  <si>
    <t>Southeast Education Service Center (SESC)</t>
  </si>
  <si>
    <t>Southwest Educational Development Center (SEDC)</t>
  </si>
  <si>
    <t>Local Replacement FY25 Budget Request 11.13.2023 - With Summary Tab.xlsx</t>
  </si>
  <si>
    <t>Youth-in-Care*</t>
  </si>
  <si>
    <t>Charter School Levy Local Revenues:</t>
  </si>
  <si>
    <t>PSA</t>
  </si>
  <si>
    <t>PSAG</t>
  </si>
  <si>
    <t>PSB</t>
  </si>
  <si>
    <t>PSBG</t>
  </si>
  <si>
    <t>25PQB - Pupil Transportation FY25 LE 4.4.2024.xlsx</t>
  </si>
  <si>
    <t>PQB</t>
  </si>
  <si>
    <t>Sevier School District (CUES)</t>
  </si>
  <si>
    <t>Wasatch School District (NUES)</t>
  </si>
  <si>
    <t>Carbon Co School District (SESC)</t>
  </si>
  <si>
    <t>Iron Co School District (SEDC)</t>
  </si>
  <si>
    <t>25PQM - School LAND Trust Program FY25 LE 4.26.2024.xlsx</t>
  </si>
  <si>
    <t>25PUV - School-based Mental Health FY25 LE 4.26.2024.xlsx</t>
  </si>
  <si>
    <t>25PPC - NESS FY25 Midyear Updates 10.31.2024.xlsx</t>
  </si>
  <si>
    <t>25PPL - Class Size Reduction FY25 MY 11.1.2024.xlsx</t>
  </si>
  <si>
    <t>25PPR - Students At-Risk Add-On FY25 MY 11.1.2024.xlsx</t>
  </si>
  <si>
    <t>25PQN - Charter School Local Replacement FY25 MY 11.1.2024.xlsx</t>
  </si>
  <si>
    <t>25PQR - Educator Salary Adjustment FY25 MY 10.31.2024.xlsx</t>
  </si>
  <si>
    <t>25PUA - Teacher Supplies and Materials FY25 MY 11.1.2024.xlsx</t>
  </si>
  <si>
    <t>25PUE - Charter School Base Funding FY25 MY 11.20.2024.xlsx</t>
  </si>
  <si>
    <t>AVTRP25 11.20.2024.xlsx</t>
  </si>
  <si>
    <t>25PUU - TSSA FY25 LE 7.3.2024.xlsx</t>
  </si>
  <si>
    <t>UG Downloads - FY25 MY Updates 11.19.2024.xlsx</t>
  </si>
  <si>
    <t>PPP</t>
  </si>
  <si>
    <t>American Leadership Academy</t>
  </si>
  <si>
    <t>American Preparatory (Utah Charter Academies Inc)</t>
  </si>
  <si>
    <t>Cedar Charters dba American Principles Academy</t>
  </si>
  <si>
    <t>Ames</t>
  </si>
  <si>
    <t>Ascent Academies of Utah</t>
  </si>
  <si>
    <t>Athlos Academies</t>
  </si>
  <si>
    <t>Bear River Charter School</t>
  </si>
  <si>
    <t>Beehive Science and Technology Academy</t>
  </si>
  <si>
    <t>Canyon Grove (Quail Run Primary School Foundation)</t>
  </si>
  <si>
    <t>Canyon Rim Academy</t>
  </si>
  <si>
    <t>Center For Creativity Innovation And Discovery</t>
  </si>
  <si>
    <t>SL Center For Science Education</t>
  </si>
  <si>
    <t>Davinci Academy of Science and The Arts</t>
  </si>
  <si>
    <t>Mountain View Montessori</t>
  </si>
  <si>
    <t>East Hollywood High School Inc</t>
  </si>
  <si>
    <t>USU Edith Bowen Lab School</t>
  </si>
  <si>
    <t>Esperanza Elementary (Generacion Floreciente)</t>
  </si>
  <si>
    <t>Fast Forward Charter High School</t>
  </si>
  <si>
    <t>Franklin Discovery Academy Vineyard</t>
  </si>
  <si>
    <t>Gateway Preparatory Academy</t>
  </si>
  <si>
    <t>George Washington Academy</t>
  </si>
  <si>
    <t>Good Foundations Academy Charter School</t>
  </si>
  <si>
    <t>Greenwood Charter School</t>
  </si>
  <si>
    <t>Guadalupe School Salt Lake City School Dist</t>
  </si>
  <si>
    <t>Highmark Charter School</t>
  </si>
  <si>
    <t>Intech Collegiate Academy</t>
  </si>
  <si>
    <t>Itineris Early College High School</t>
  </si>
  <si>
    <t>Treeside Charter School</t>
  </si>
  <si>
    <t>John Hancock Charter School Foundation</t>
  </si>
  <si>
    <t>Karl G. Maeser Preparatory Academy Foundation</t>
  </si>
  <si>
    <t>Lakeview Academy</t>
  </si>
  <si>
    <t>Leadership Learning Academy</t>
  </si>
  <si>
    <t>Legacy Preparatory Academy</t>
  </si>
  <si>
    <t>Lincoln Academy Incorporated</t>
  </si>
  <si>
    <t>Mana Academy (Salt Lake Charter School)</t>
  </si>
  <si>
    <t>Maria Montessori Academy</t>
  </si>
  <si>
    <t>Merit Preparatory Academy</t>
  </si>
  <si>
    <t>Moab Charter School</t>
  </si>
  <si>
    <t>Monticello Academy Inc</t>
  </si>
  <si>
    <t>Mountain West Montessori Academy</t>
  </si>
  <si>
    <t>Mountainville Academy</t>
  </si>
  <si>
    <t>Navigator Pointe Academy</t>
  </si>
  <si>
    <t>Noah Webster Academy Inc</t>
  </si>
  <si>
    <t>North Davis Preparatory Academy</t>
  </si>
  <si>
    <t>Northern Utah Academy For Math Engineering and Science</t>
  </si>
  <si>
    <t>Odyssey Charter School</t>
  </si>
  <si>
    <t>Ogden Preparatory Academy</t>
  </si>
  <si>
    <t>Open Classroom Charter School</t>
  </si>
  <si>
    <t>Pacific Heritage Academy</t>
  </si>
  <si>
    <t>Paradigm High School</t>
  </si>
  <si>
    <t>Pinnacle Canyon Academy</t>
  </si>
  <si>
    <t>Promontory School of Expeditionary Learning</t>
  </si>
  <si>
    <t>The Ranches Academy Inc</t>
  </si>
  <si>
    <t>Ronald Wilson Reagan Academy</t>
  </si>
  <si>
    <t>Salt Lake Academy High School</t>
  </si>
  <si>
    <t>Renaissance Academy</t>
  </si>
  <si>
    <t>Rockwell Charter High School</t>
  </si>
  <si>
    <t>Roots Charter High School</t>
  </si>
  <si>
    <t>Salt Lake Arts Academy</t>
  </si>
  <si>
    <t>Soldier Hollow Charter School</t>
  </si>
  <si>
    <t>Spectrum Academy</t>
  </si>
  <si>
    <t>St George Academy</t>
  </si>
  <si>
    <t>Success Academy</t>
  </si>
  <si>
    <t>Summit Academy Incorporated</t>
  </si>
  <si>
    <t>Syracuse Arts Academy Inc</t>
  </si>
  <si>
    <t>Early Light Academy</t>
  </si>
  <si>
    <t>Thomas Edison Charter School</t>
  </si>
  <si>
    <t>Utah County Academy of Sciences</t>
  </si>
  <si>
    <t>Uintah River High School</t>
  </si>
  <si>
    <t>Utah International Charter School</t>
  </si>
  <si>
    <t>Utah Career Path High</t>
  </si>
  <si>
    <t>Utah Connections Academy</t>
  </si>
  <si>
    <t>Valley Academy Charter</t>
  </si>
  <si>
    <t>Vanguard Academy Inc</t>
  </si>
  <si>
    <t>Venture Academy</t>
  </si>
  <si>
    <t>Vista At Entrada Inc</t>
  </si>
  <si>
    <t>Wasatch Peak Academy</t>
  </si>
  <si>
    <t>Wasatch Waldorf Charter School</t>
  </si>
  <si>
    <t>Weilenmann School of Discovery, Inc</t>
  </si>
  <si>
    <t>The Winter Sports School In Park City</t>
  </si>
  <si>
    <t>Weber State University Charter Academy</t>
  </si>
  <si>
    <t>Utah Schools for the Deaf and the Blind</t>
  </si>
  <si>
    <t>PUJG</t>
  </si>
  <si>
    <t>PQGS</t>
  </si>
  <si>
    <t>PUC</t>
  </si>
  <si>
    <t>PQV</t>
  </si>
  <si>
    <t>PUB</t>
  </si>
  <si>
    <t>PUO</t>
  </si>
  <si>
    <t>FY 2025 Midyear Updates</t>
  </si>
  <si>
    <t>Basic Program Tax Rate:</t>
  </si>
  <si>
    <t>25PPN - SPED Impact Aid FY25 MY 11.20.2024.xlsx</t>
  </si>
  <si>
    <t>25PUY - Educator Professional Time FY25 MY 11.21.2024.xlsx</t>
  </si>
  <si>
    <t>25PPK - FY25 Midyear Update WPUs 11.22.2024.xlsx</t>
  </si>
  <si>
    <t xml:space="preserve">*This program requires LEA action before funds can be received or spent. USBE staff contacts can be found in the MSP Program Summary Report. </t>
  </si>
  <si>
    <t>25PPA, 25PPB, 25PPM, and 25PPD - K-12, FES, Prostaff FY25 Midyear Updates 12.9.2024.xlsx</t>
  </si>
  <si>
    <t>25PPF and 25PPH - SPED Add-On and Self-Contained - FY25 Midyear Updates 1.17.2025.xlsx</t>
  </si>
  <si>
    <t>25PQY - Flexible Allocation FY25 MY 1.21.2025.xlsx</t>
  </si>
  <si>
    <t>25PSAG-25PSBG - Capital Outlay FY25 MY 1.9.2025.xlsx</t>
  </si>
  <si>
    <t>25PPI - SPED Extended Year FY25 1.21.2025.xlsx</t>
  </si>
  <si>
    <t>25PRA-25PRBL - Voted and Board FY25 MY 1.21.2025.xlsx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</si>
</sst>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#,###.000"/>
    <numFmt numFmtId="165" formatCode="0.000000"/>
    <numFmt numFmtId="166" formatCode="00.00%"/>
    <numFmt numFmtId="167" formatCode="#,##0.000;\(#,##0.000\)"/>
    <numFmt numFmtId="168" formatCode="_-&quot;$&quot;* #,##0.00_-;[Red]\ &quot;$&quot;* \(#,##0.00\);_-&quot;$&quot;* &quot;-&quot;??_-;_-@_-"/>
    <numFmt numFmtId="169" formatCode="#,##0.000000_);[Red]\(#,##0.000000\)"/>
  </numFmts>
  <fonts count="18" x14ac:knownFonts="1">
    <font>
      <sz val="10"/>
      <name val="MS Sans Serif"/>
    </font>
    <font>
      <sz val="10"/>
      <name val="MS Sans Serif"/>
      <family val="2"/>
    </font>
    <font>
      <sz val="8"/>
      <name val="Helv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DD051A"/>
      <name val="Calibri"/>
      <family val="2"/>
      <scheme val="minor"/>
    </font>
    <font>
      <sz val="9"/>
      <color rgb="FFAD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6" fontId="2" fillId="0" borderId="0" applyFill="0" applyProtection="0">
      <alignment horizontal="right"/>
    </xf>
  </cellStyleXfs>
  <cellXfs count="100">
    <xf numFmtId="0" fontId="0" fillId="0" borderId="0" xfId="0"/>
    <xf numFmtId="0" fontId="3" fillId="0" borderId="0" xfId="0" quotePrefix="1" applyFont="1" applyAlignment="1">
      <alignment horizontal="left"/>
    </xf>
    <xf numFmtId="0" fontId="9" fillId="0" borderId="14" xfId="0" quotePrefix="1" applyFont="1" applyBorder="1" applyAlignment="1">
      <alignment horizontal="left"/>
    </xf>
    <xf numFmtId="0" fontId="3" fillId="0" borderId="7" xfId="0" applyFont="1" applyBorder="1"/>
    <xf numFmtId="164" fontId="3" fillId="0" borderId="7" xfId="2" applyNumberFormat="1" applyFont="1" applyFill="1" applyBorder="1"/>
    <xf numFmtId="39" fontId="3" fillId="0" borderId="7" xfId="0" applyNumberFormat="1" applyFont="1" applyBorder="1"/>
    <xf numFmtId="39" fontId="3" fillId="0" borderId="8" xfId="0" applyNumberFormat="1" applyFont="1" applyBorder="1"/>
    <xf numFmtId="164" fontId="3" fillId="0" borderId="0" xfId="2" applyNumberFormat="1" applyFont="1" applyFill="1" applyBorder="1"/>
    <xf numFmtId="39" fontId="3" fillId="0" borderId="0" xfId="2" applyNumberFormat="1" applyFont="1" applyFill="1" applyBorder="1"/>
    <xf numFmtId="0" fontId="12" fillId="0" borderId="0" xfId="0" applyFont="1" applyAlignment="1">
      <alignment horizontal="left"/>
    </xf>
    <xf numFmtId="0" fontId="8" fillId="0" borderId="0" xfId="0" applyFont="1"/>
    <xf numFmtId="164" fontId="12" fillId="0" borderId="0" xfId="2" applyNumberFormat="1" applyFont="1" applyFill="1" applyBorder="1"/>
    <xf numFmtId="39" fontId="8" fillId="0" borderId="0" xfId="0" applyNumberFormat="1" applyFont="1"/>
    <xf numFmtId="39" fontId="12" fillId="0" borderId="0" xfId="3" applyNumberFormat="1" applyFont="1" applyFill="1" applyBorder="1"/>
    <xf numFmtId="39" fontId="3" fillId="0" borderId="0" xfId="0" applyNumberFormat="1" applyFont="1"/>
    <xf numFmtId="3" fontId="8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Continuous"/>
    </xf>
    <xf numFmtId="39" fontId="5" fillId="0" borderId="0" xfId="0" applyNumberFormat="1" applyFont="1" applyAlignment="1">
      <alignment horizontal="centerContinuous"/>
    </xf>
    <xf numFmtId="165" fontId="3" fillId="0" borderId="0" xfId="0" applyNumberFormat="1" applyFont="1"/>
    <xf numFmtId="39" fontId="4" fillId="0" borderId="0" xfId="0" applyNumberFormat="1" applyFont="1" applyAlignment="1">
      <alignment horizontal="centerContinuous"/>
    </xf>
    <xf numFmtId="42" fontId="3" fillId="0" borderId="0" xfId="3" applyNumberFormat="1" applyFont="1" applyFill="1" applyAlignment="1">
      <alignment horizontal="right"/>
    </xf>
    <xf numFmtId="0" fontId="6" fillId="0" borderId="0" xfId="0" applyFont="1" applyAlignment="1">
      <alignment horizontal="centerContinuous"/>
    </xf>
    <xf numFmtId="164" fontId="8" fillId="0" borderId="0" xfId="2" applyNumberFormat="1" applyFont="1" applyFill="1"/>
    <xf numFmtId="39" fontId="8" fillId="0" borderId="0" xfId="0" applyNumberFormat="1" applyFont="1" applyAlignment="1">
      <alignment horizontal="centerContinuous"/>
    </xf>
    <xf numFmtId="39" fontId="7" fillId="0" borderId="0" xfId="0" applyNumberFormat="1" applyFont="1"/>
    <xf numFmtId="164" fontId="9" fillId="0" borderId="10" xfId="2" applyNumberFormat="1" applyFont="1" applyFill="1" applyBorder="1" applyAlignment="1">
      <alignment horizontal="centerContinuous"/>
    </xf>
    <xf numFmtId="39" fontId="9" fillId="0" borderId="1" xfId="0" applyNumberFormat="1" applyFont="1" applyBorder="1" applyAlignment="1">
      <alignment horizontal="centerContinuous"/>
    </xf>
    <xf numFmtId="39" fontId="9" fillId="0" borderId="9" xfId="0" applyNumberFormat="1" applyFont="1" applyBorder="1" applyAlignment="1">
      <alignment horizontal="centerContinuous"/>
    </xf>
    <xf numFmtId="164" fontId="9" fillId="0" borderId="11" xfId="2" applyNumberFormat="1" applyFont="1" applyFill="1" applyBorder="1" applyAlignment="1">
      <alignment horizontal="centerContinuous"/>
    </xf>
    <xf numFmtId="39" fontId="9" fillId="0" borderId="11" xfId="0" applyNumberFormat="1" applyFont="1" applyBorder="1" applyAlignment="1">
      <alignment horizontal="centerContinuous"/>
    </xf>
    <xf numFmtId="164" fontId="9" fillId="0" borderId="12" xfId="2" applyNumberFormat="1" applyFont="1" applyFill="1" applyBorder="1" applyAlignment="1">
      <alignment horizontal="centerContinuous"/>
    </xf>
    <xf numFmtId="39" fontId="9" fillId="0" borderId="12" xfId="0" applyNumberFormat="1" applyFont="1" applyBorder="1" applyAlignment="1">
      <alignment horizontal="centerContinuous"/>
    </xf>
    <xf numFmtId="164" fontId="3" fillId="0" borderId="1" xfId="2" applyNumberFormat="1" applyFont="1" applyFill="1" applyBorder="1"/>
    <xf numFmtId="39" fontId="3" fillId="0" borderId="1" xfId="0" applyNumberFormat="1" applyFont="1" applyBorder="1"/>
    <xf numFmtId="0" fontId="3" fillId="0" borderId="8" xfId="0" applyFont="1" applyBorder="1"/>
    <xf numFmtId="37" fontId="8" fillId="0" borderId="0" xfId="0" applyNumberFormat="1" applyFont="1"/>
    <xf numFmtId="167" fontId="3" fillId="0" borderId="1" xfId="0" applyNumberFormat="1" applyFont="1" applyBorder="1"/>
    <xf numFmtId="6" fontId="8" fillId="0" borderId="0" xfId="0" applyNumberFormat="1" applyFont="1"/>
    <xf numFmtId="164" fontId="9" fillId="0" borderId="1" xfId="2" applyNumberFormat="1" applyFont="1" applyFill="1" applyBorder="1"/>
    <xf numFmtId="164" fontId="3" fillId="0" borderId="8" xfId="2" applyNumberFormat="1" applyFont="1" applyFill="1" applyBorder="1"/>
    <xf numFmtId="164" fontId="3" fillId="0" borderId="0" xfId="2" applyNumberFormat="1" applyFont="1" applyFill="1"/>
    <xf numFmtId="0" fontId="3" fillId="0" borderId="9" xfId="0" applyFont="1" applyBorder="1"/>
    <xf numFmtId="0" fontId="3" fillId="0" borderId="6" xfId="0" applyFont="1" applyBorder="1"/>
    <xf numFmtId="164" fontId="9" fillId="0" borderId="6" xfId="2" applyNumberFormat="1" applyFont="1" applyFill="1" applyBorder="1"/>
    <xf numFmtId="0" fontId="10" fillId="0" borderId="0" xfId="0" quotePrefix="1" applyFont="1" applyAlignment="1">
      <alignment horizontal="left"/>
    </xf>
    <xf numFmtId="39" fontId="11" fillId="0" borderId="0" xfId="0" quotePrefix="1" applyNumberFormat="1" applyFont="1" applyAlignment="1">
      <alignment horizontal="left"/>
    </xf>
    <xf numFmtId="0" fontId="9" fillId="0" borderId="10" xfId="0" quotePrefix="1" applyFont="1" applyBorder="1" applyAlignment="1">
      <alignment horizontal="left"/>
    </xf>
    <xf numFmtId="164" fontId="3" fillId="0" borderId="9" xfId="2" applyNumberFormat="1" applyFont="1" applyFill="1" applyBorder="1"/>
    <xf numFmtId="39" fontId="3" fillId="0" borderId="9" xfId="0" applyNumberFormat="1" applyFont="1" applyBorder="1"/>
    <xf numFmtId="39" fontId="9" fillId="0" borderId="8" xfId="0" applyNumberFormat="1" applyFont="1" applyBorder="1" applyAlignment="1">
      <alignment horizontal="center"/>
    </xf>
    <xf numFmtId="38" fontId="7" fillId="0" borderId="0" xfId="1" applyNumberFormat="1" applyFont="1" applyFill="1"/>
    <xf numFmtId="0" fontId="9" fillId="0" borderId="2" xfId="0" applyFont="1" applyBorder="1" applyAlignment="1">
      <alignment horizontal="left"/>
    </xf>
    <xf numFmtId="0" fontId="3" fillId="0" borderId="3" xfId="0" applyFont="1" applyBorder="1"/>
    <xf numFmtId="164" fontId="9" fillId="0" borderId="3" xfId="2" applyNumberFormat="1" applyFont="1" applyFill="1" applyBorder="1"/>
    <xf numFmtId="39" fontId="3" fillId="0" borderId="3" xfId="0" applyNumberFormat="1" applyFont="1" applyBorder="1"/>
    <xf numFmtId="39" fontId="3" fillId="0" borderId="4" xfId="0" applyNumberFormat="1" applyFont="1" applyBorder="1"/>
    <xf numFmtId="0" fontId="3" fillId="0" borderId="5" xfId="0" applyFont="1" applyBorder="1"/>
    <xf numFmtId="164" fontId="9" fillId="0" borderId="5" xfId="2" applyNumberFormat="1" applyFont="1" applyFill="1" applyBorder="1"/>
    <xf numFmtId="39" fontId="3" fillId="0" borderId="5" xfId="0" applyNumberFormat="1" applyFont="1" applyBorder="1"/>
    <xf numFmtId="0" fontId="13" fillId="0" borderId="0" xfId="0" applyFont="1"/>
    <xf numFmtId="166" fontId="3" fillId="0" borderId="0" xfId="4" applyFont="1" applyFill="1">
      <alignment horizontal="right"/>
    </xf>
    <xf numFmtId="0" fontId="7" fillId="0" borderId="14" xfId="0" applyFont="1" applyBorder="1"/>
    <xf numFmtId="39" fontId="8" fillId="0" borderId="18" xfId="0" applyNumberFormat="1" applyFont="1" applyBorder="1" applyAlignment="1">
      <alignment horizontal="centerContinuous"/>
    </xf>
    <xf numFmtId="164" fontId="8" fillId="0" borderId="17" xfId="2" applyNumberFormat="1" applyFont="1" applyFill="1" applyBorder="1"/>
    <xf numFmtId="39" fontId="4" fillId="0" borderId="17" xfId="0" applyNumberFormat="1" applyFont="1" applyBorder="1" applyAlignment="1">
      <alignment horizontal="right"/>
    </xf>
    <xf numFmtId="39" fontId="5" fillId="0" borderId="13" xfId="0" applyNumberFormat="1" applyFont="1" applyBorder="1" applyAlignment="1">
      <alignment horizontal="centerContinuous"/>
    </xf>
    <xf numFmtId="39" fontId="7" fillId="0" borderId="13" xfId="0" applyNumberFormat="1" applyFont="1" applyBorder="1" applyAlignment="1">
      <alignment horizontal="centerContinuous"/>
    </xf>
    <xf numFmtId="37" fontId="4" fillId="0" borderId="19" xfId="0" applyNumberFormat="1" applyFont="1" applyBorder="1" applyAlignment="1">
      <alignment horizontal="center"/>
    </xf>
    <xf numFmtId="5" fontId="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Continuous"/>
    </xf>
    <xf numFmtId="39" fontId="5" fillId="0" borderId="3" xfId="0" applyNumberFormat="1" applyFont="1" applyBorder="1" applyAlignment="1">
      <alignment horizontal="centerContinuous"/>
    </xf>
    <xf numFmtId="39" fontId="5" fillId="0" borderId="4" xfId="0" applyNumberFormat="1" applyFont="1" applyBorder="1" applyAlignment="1">
      <alignment horizontal="centerContinuous"/>
    </xf>
    <xf numFmtId="0" fontId="9" fillId="0" borderId="10" xfId="0" applyFont="1" applyBorder="1"/>
    <xf numFmtId="0" fontId="9" fillId="0" borderId="1" xfId="0" quotePrefix="1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0" borderId="2" xfId="0" applyFont="1" applyBorder="1" applyAlignment="1">
      <alignment horizontal="left" indent="1"/>
    </xf>
    <xf numFmtId="0" fontId="3" fillId="0" borderId="21" xfId="0" applyFont="1" applyBorder="1" applyAlignment="1">
      <alignment horizontal="left" indent="1"/>
    </xf>
    <xf numFmtId="0" fontId="3" fillId="0" borderId="2" xfId="0" applyFont="1" applyBorder="1" applyAlignment="1">
      <alignment horizontal="left" indent="4"/>
    </xf>
    <xf numFmtId="0" fontId="3" fillId="0" borderId="21" xfId="0" applyFont="1" applyBorder="1" applyAlignment="1">
      <alignment horizontal="left" indent="4"/>
    </xf>
    <xf numFmtId="0" fontId="3" fillId="0" borderId="21" xfId="0" quotePrefix="1" applyFont="1" applyBorder="1" applyAlignment="1">
      <alignment horizontal="left" indent="4"/>
    </xf>
    <xf numFmtId="168" fontId="14" fillId="0" borderId="0" xfId="0" applyNumberFormat="1" applyFont="1"/>
    <xf numFmtId="168" fontId="14" fillId="0" borderId="6" xfId="0" applyNumberFormat="1" applyFont="1" applyBorder="1"/>
    <xf numFmtId="168" fontId="14" fillId="0" borderId="0" xfId="1" applyNumberFormat="1" applyFont="1" applyFill="1"/>
    <xf numFmtId="168" fontId="14" fillId="0" borderId="0" xfId="3" applyNumberFormat="1" applyFont="1" applyFill="1"/>
    <xf numFmtId="168" fontId="15" fillId="0" borderId="6" xfId="1" applyNumberFormat="1" applyFont="1" applyFill="1" applyBorder="1"/>
    <xf numFmtId="168" fontId="15" fillId="0" borderId="6" xfId="3" applyNumberFormat="1" applyFont="1" applyFill="1" applyBorder="1"/>
    <xf numFmtId="169" fontId="3" fillId="0" borderId="0" xfId="1" applyNumberFormat="1" applyFont="1" applyFill="1" applyAlignment="1">
      <alignment horizontal="right"/>
    </xf>
    <xf numFmtId="37" fontId="4" fillId="0" borderId="17" xfId="0" applyNumberFormat="1" applyFont="1" applyBorder="1" applyAlignment="1">
      <alignment horizontal="center"/>
    </xf>
    <xf numFmtId="6" fontId="3" fillId="0" borderId="13" xfId="3" applyNumberFormat="1" applyFont="1" applyFill="1" applyBorder="1" applyProtection="1"/>
    <xf numFmtId="6" fontId="3" fillId="0" borderId="1" xfId="3" applyNumberFormat="1" applyFont="1" applyFill="1" applyBorder="1"/>
    <xf numFmtId="6" fontId="3" fillId="0" borderId="1" xfId="3" applyNumberFormat="1" applyFont="1" applyBorder="1"/>
    <xf numFmtId="6" fontId="9" fillId="0" borderId="1" xfId="3" applyNumberFormat="1" applyFont="1" applyBorder="1"/>
    <xf numFmtId="6" fontId="9" fillId="0" borderId="15" xfId="3" applyNumberFormat="1" applyFont="1" applyBorder="1"/>
    <xf numFmtId="6" fontId="9" fillId="0" borderId="4" xfId="3" applyNumberFormat="1" applyFont="1" applyFill="1" applyBorder="1"/>
    <xf numFmtId="6" fontId="9" fillId="0" borderId="16" xfId="3" applyNumberFormat="1" applyFont="1" applyFill="1" applyBorder="1"/>
    <xf numFmtId="39" fontId="7" fillId="0" borderId="0" xfId="0" quotePrefix="1" applyNumberFormat="1" applyFont="1" applyAlignment="1">
      <alignment horizontal="center"/>
    </xf>
    <xf numFmtId="0" fontId="16" fillId="0" borderId="0" xfId="0" applyFont="1"/>
    <xf numFmtId="0" fontId="17" fillId="0" borderId="0" xfId="0" applyFont="1"/>
  </cellXfs>
  <cellStyles count="5">
    <cellStyle name="Comma" xfId="1" builtinId="3"/>
    <cellStyle name="Comma [0]" xfId="2" builtinId="6"/>
    <cellStyle name="Currency" xfId="3" builtinId="4"/>
    <cellStyle name="Normal" xfId="0" builtinId="0"/>
    <cellStyle name="Percent" xfId="4" builtinId="5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05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B6FB6AA4-2803-47AA-A1BF-72CE01DDE6A0}" autoFormatId="16" applyNumberFormats="0" applyBorderFormats="0" applyFontFormats="0" applyPatternFormats="0" applyAlignmentFormats="0" applyWidthHeightFormats="0">
  <queryTableRefresh nextId="9">
    <queryTableFields count="8">
      <queryTableField id="1" name="Source.Name" tableColumnId="1"/>
      <queryTableField id="2" name="LEA ID" tableColumnId="2"/>
      <queryTableField id="3" name="LEA PHASE CODE" tableColumnId="3"/>
      <queryTableField id="4" name="LEA NAME" tableColumnId="4"/>
      <queryTableField id="5" name="LEA TYPE" tableColumnId="5"/>
      <queryTableField id="6" name="Program Code" tableColumnId="6"/>
      <queryTableField id="7" name="WPU's" tableColumnId="7"/>
      <queryTableField id="8" name="AMOUN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D83CA6-E088-4781-A33B-088FA791AA88}" name="Source_Documents" displayName="Source_Documents" ref="A1:H5712" tableType="queryTable" totalsRowShown="0">
  <autoFilter ref="A1:H5712" xr:uid="{F7D83CA6-E088-4781-A33B-088FA791AA88}"/>
  <tableColumns count="8">
    <tableColumn id="1" xr3:uid="{569892C8-5D66-4861-9095-0F8FB33F6701}" uniqueName="1" name="Source.Name" queryTableFieldId="1" dataDxfId="4"/>
    <tableColumn id="2" xr3:uid="{28971B8D-8474-4464-BB34-288CDB360435}" uniqueName="2" name="LEA ID" queryTableFieldId="2"/>
    <tableColumn id="3" xr3:uid="{5671ECEB-9BE7-49D6-B762-FE93FF68B2A1}" uniqueName="3" name="LEA PHASE CODE" queryTableFieldId="3" dataDxfId="3"/>
    <tableColumn id="4" xr3:uid="{AE9509B1-124F-4E44-A36D-FA9605730584}" uniqueName="4" name="LEA NAME" queryTableFieldId="4" dataDxfId="2"/>
    <tableColumn id="5" xr3:uid="{0FDB2555-5730-434E-958B-4E3ECB9C1217}" uniqueName="5" name="LEA TYPE" queryTableFieldId="5" dataDxfId="1"/>
    <tableColumn id="6" xr3:uid="{06DCA08D-3406-457C-B52D-B15E89E0A997}" uniqueName="6" name="Program Code" queryTableFieldId="6" dataDxfId="0"/>
    <tableColumn id="7" xr3:uid="{E0B3283D-AEE7-4584-9DD3-2BF572E05958}" uniqueName="7" name="WPU's" queryTableFieldId="7"/>
    <tableColumn id="8" xr3:uid="{D277F348-ED6B-4046-AD6D-268C7827DECA}" uniqueName="8" name="AMOUN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FD4A-91CE-42DF-A3E9-3DAF5CDFAA00}">
  <sheetPr codeName="Sheet3"/>
  <dimension ref="A1:B41"/>
  <sheetViews>
    <sheetView workbookViewId="0">
      <selection activeCell="N12" sqref="N12"/>
    </sheetView>
  </sheetViews>
  <sheetFormatPr defaultColWidth="9.21875" defaultRowHeight="14.4" x14ac:dyDescent="0.3"/>
  <cols>
    <col min="1" max="1" width="13.77734375" style="60" bestFit="1" customWidth="1"/>
    <col min="2" max="16384" width="9.21875" style="60"/>
  </cols>
  <sheetData>
    <row r="1" spans="1:2" x14ac:dyDescent="0.3">
      <c r="A1" s="60" t="s">
        <v>29</v>
      </c>
      <c r="B1" s="60">
        <v>1</v>
      </c>
    </row>
    <row r="2" spans="1:2" x14ac:dyDescent="0.3">
      <c r="A2" s="60" t="s">
        <v>30</v>
      </c>
      <c r="B2" s="60">
        <v>2</v>
      </c>
    </row>
    <row r="3" spans="1:2" x14ac:dyDescent="0.3">
      <c r="A3" s="60" t="s">
        <v>31</v>
      </c>
      <c r="B3" s="60">
        <v>3</v>
      </c>
    </row>
    <row r="4" spans="1:2" x14ac:dyDescent="0.3">
      <c r="A4" s="60" t="s">
        <v>32</v>
      </c>
      <c r="B4" s="60">
        <v>4</v>
      </c>
    </row>
    <row r="5" spans="1:2" x14ac:dyDescent="0.3">
      <c r="A5" s="60" t="s">
        <v>33</v>
      </c>
      <c r="B5" s="60">
        <v>5</v>
      </c>
    </row>
    <row r="6" spans="1:2" x14ac:dyDescent="0.3">
      <c r="A6" s="60" t="s">
        <v>34</v>
      </c>
      <c r="B6" s="60">
        <v>6</v>
      </c>
    </row>
    <row r="7" spans="1:2" x14ac:dyDescent="0.3">
      <c r="A7" s="60" t="s">
        <v>35</v>
      </c>
      <c r="B7" s="60">
        <v>7</v>
      </c>
    </row>
    <row r="8" spans="1:2" x14ac:dyDescent="0.3">
      <c r="A8" s="60" t="s">
        <v>36</v>
      </c>
      <c r="B8" s="60">
        <v>8</v>
      </c>
    </row>
    <row r="9" spans="1:2" x14ac:dyDescent="0.3">
      <c r="A9" s="60" t="s">
        <v>37</v>
      </c>
      <c r="B9" s="60">
        <v>9</v>
      </c>
    </row>
    <row r="10" spans="1:2" x14ac:dyDescent="0.3">
      <c r="A10" s="60" t="s">
        <v>38</v>
      </c>
      <c r="B10" s="60">
        <v>10</v>
      </c>
    </row>
    <row r="11" spans="1:2" x14ac:dyDescent="0.3">
      <c r="A11" s="60" t="s">
        <v>39</v>
      </c>
      <c r="B11" s="60">
        <v>11</v>
      </c>
    </row>
    <row r="12" spans="1:2" x14ac:dyDescent="0.3">
      <c r="A12" s="60" t="s">
        <v>40</v>
      </c>
      <c r="B12" s="60">
        <v>12</v>
      </c>
    </row>
    <row r="13" spans="1:2" x14ac:dyDescent="0.3">
      <c r="A13" s="60" t="s">
        <v>41</v>
      </c>
      <c r="B13" s="60">
        <v>13</v>
      </c>
    </row>
    <row r="14" spans="1:2" x14ac:dyDescent="0.3">
      <c r="A14" s="60" t="s">
        <v>42</v>
      </c>
      <c r="B14" s="60">
        <v>14</v>
      </c>
    </row>
    <row r="15" spans="1:2" x14ac:dyDescent="0.3">
      <c r="A15" s="60" t="s">
        <v>43</v>
      </c>
      <c r="B15" s="60">
        <v>15</v>
      </c>
    </row>
    <row r="16" spans="1:2" x14ac:dyDescent="0.3">
      <c r="A16" s="60" t="s">
        <v>44</v>
      </c>
      <c r="B16" s="60">
        <v>16</v>
      </c>
    </row>
    <row r="17" spans="1:2" x14ac:dyDescent="0.3">
      <c r="A17" s="60" t="s">
        <v>45</v>
      </c>
      <c r="B17" s="60">
        <v>17</v>
      </c>
    </row>
    <row r="18" spans="1:2" x14ac:dyDescent="0.3">
      <c r="A18" s="60" t="s">
        <v>46</v>
      </c>
      <c r="B18" s="60">
        <v>18</v>
      </c>
    </row>
    <row r="19" spans="1:2" x14ac:dyDescent="0.3">
      <c r="A19" s="60" t="s">
        <v>47</v>
      </c>
      <c r="B19" s="60">
        <v>19</v>
      </c>
    </row>
    <row r="20" spans="1:2" x14ac:dyDescent="0.3">
      <c r="A20" s="60" t="s">
        <v>48</v>
      </c>
      <c r="B20" s="60">
        <v>20</v>
      </c>
    </row>
    <row r="21" spans="1:2" x14ac:dyDescent="0.3">
      <c r="A21" s="60" t="s">
        <v>49</v>
      </c>
      <c r="B21" s="60">
        <v>21</v>
      </c>
    </row>
    <row r="22" spans="1:2" x14ac:dyDescent="0.3">
      <c r="A22" s="60" t="s">
        <v>50</v>
      </c>
      <c r="B22" s="60">
        <v>22</v>
      </c>
    </row>
    <row r="23" spans="1:2" x14ac:dyDescent="0.3">
      <c r="A23" s="60" t="s">
        <v>51</v>
      </c>
      <c r="B23" s="60">
        <v>23</v>
      </c>
    </row>
    <row r="24" spans="1:2" x14ac:dyDescent="0.3">
      <c r="A24" s="60" t="s">
        <v>52</v>
      </c>
      <c r="B24" s="60">
        <v>24</v>
      </c>
    </row>
    <row r="25" spans="1:2" x14ac:dyDescent="0.3">
      <c r="A25" s="60" t="s">
        <v>53</v>
      </c>
      <c r="B25" s="60">
        <v>25</v>
      </c>
    </row>
    <row r="26" spans="1:2" x14ac:dyDescent="0.3">
      <c r="A26" s="60" t="s">
        <v>54</v>
      </c>
      <c r="B26" s="60">
        <v>26</v>
      </c>
    </row>
    <row r="27" spans="1:2" x14ac:dyDescent="0.3">
      <c r="A27" s="60" t="s">
        <v>55</v>
      </c>
      <c r="B27" s="60">
        <v>27</v>
      </c>
    </row>
    <row r="28" spans="1:2" x14ac:dyDescent="0.3">
      <c r="A28" s="60" t="s">
        <v>56</v>
      </c>
      <c r="B28" s="60">
        <v>28</v>
      </c>
    </row>
    <row r="29" spans="1:2" x14ac:dyDescent="0.3">
      <c r="A29" s="60" t="s">
        <v>57</v>
      </c>
      <c r="B29" s="60">
        <v>29</v>
      </c>
    </row>
    <row r="30" spans="1:2" x14ac:dyDescent="0.3">
      <c r="A30" s="60" t="s">
        <v>58</v>
      </c>
      <c r="B30" s="60">
        <v>30</v>
      </c>
    </row>
    <row r="31" spans="1:2" x14ac:dyDescent="0.3">
      <c r="A31" s="60" t="s">
        <v>59</v>
      </c>
      <c r="B31" s="60">
        <v>31</v>
      </c>
    </row>
    <row r="32" spans="1:2" x14ac:dyDescent="0.3">
      <c r="A32" s="60" t="s">
        <v>60</v>
      </c>
      <c r="B32" s="60">
        <v>32</v>
      </c>
    </row>
    <row r="33" spans="1:2" x14ac:dyDescent="0.3">
      <c r="A33" s="60" t="s">
        <v>61</v>
      </c>
      <c r="B33" s="60">
        <v>33</v>
      </c>
    </row>
    <row r="34" spans="1:2" x14ac:dyDescent="0.3">
      <c r="A34" s="60" t="s">
        <v>62</v>
      </c>
      <c r="B34" s="60">
        <v>34</v>
      </c>
    </row>
    <row r="35" spans="1:2" x14ac:dyDescent="0.3">
      <c r="A35" s="60" t="s">
        <v>63</v>
      </c>
      <c r="B35" s="60">
        <v>35</v>
      </c>
    </row>
    <row r="36" spans="1:2" x14ac:dyDescent="0.3">
      <c r="A36" s="60" t="s">
        <v>64</v>
      </c>
      <c r="B36" s="60">
        <v>36</v>
      </c>
    </row>
    <row r="37" spans="1:2" x14ac:dyDescent="0.3">
      <c r="A37" s="60" t="s">
        <v>65</v>
      </c>
      <c r="B37" s="60">
        <v>37</v>
      </c>
    </row>
    <row r="38" spans="1:2" x14ac:dyDescent="0.3">
      <c r="A38" s="60" t="s">
        <v>66</v>
      </c>
      <c r="B38" s="60">
        <v>38</v>
      </c>
    </row>
    <row r="39" spans="1:2" x14ac:dyDescent="0.3">
      <c r="A39" s="60" t="s">
        <v>67</v>
      </c>
      <c r="B39" s="60">
        <v>39</v>
      </c>
    </row>
    <row r="40" spans="1:2" x14ac:dyDescent="0.3">
      <c r="A40" s="60" t="s">
        <v>68</v>
      </c>
      <c r="B40" s="60">
        <v>40</v>
      </c>
    </row>
    <row r="41" spans="1:2" x14ac:dyDescent="0.3">
      <c r="A41" s="60" t="s">
        <v>69</v>
      </c>
      <c r="B41" s="60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E5B7-E43A-4E7C-B72C-DA1C2CA65ABD}">
  <sheetPr codeName="Sheet2"/>
  <dimension ref="A1:H5712"/>
  <sheetViews>
    <sheetView workbookViewId="0">
      <selection activeCell="C12" sqref="C12"/>
    </sheetView>
  </sheetViews>
  <sheetFormatPr defaultRowHeight="12.6" x14ac:dyDescent="0.25"/>
  <cols>
    <col min="1" max="1" width="56.5546875" bestFit="1" customWidth="1"/>
    <col min="2" max="2" width="9.44140625" bestFit="1" customWidth="1"/>
    <col min="3" max="3" width="20.5546875" bestFit="1" customWidth="1"/>
    <col min="4" max="4" width="48.44140625" bestFit="1" customWidth="1"/>
    <col min="5" max="5" width="12.6640625" bestFit="1" customWidth="1"/>
    <col min="6" max="6" width="16" bestFit="1" customWidth="1"/>
    <col min="7" max="7" width="12.109375" bestFit="1" customWidth="1"/>
    <col min="8" max="8" width="11.77734375" bestFit="1" customWidth="1"/>
  </cols>
  <sheetData>
    <row r="1" spans="1:8" x14ac:dyDescent="0.25">
      <c r="A1" t="s">
        <v>70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</row>
    <row r="2" spans="1:8" x14ac:dyDescent="0.25">
      <c r="A2" t="s">
        <v>724</v>
      </c>
      <c r="B2">
        <v>1</v>
      </c>
      <c r="C2" t="s">
        <v>78</v>
      </c>
      <c r="D2" t="s">
        <v>29</v>
      </c>
      <c r="E2" t="s">
        <v>79</v>
      </c>
      <c r="F2" t="s">
        <v>454</v>
      </c>
      <c r="G2">
        <v>5187.8103299924496</v>
      </c>
      <c r="H2">
        <v>23314019.622986101</v>
      </c>
    </row>
    <row r="3" spans="1:8" x14ac:dyDescent="0.25">
      <c r="A3" t="s">
        <v>724</v>
      </c>
      <c r="B3">
        <v>2</v>
      </c>
      <c r="C3" t="s">
        <v>81</v>
      </c>
      <c r="D3" t="s">
        <v>30</v>
      </c>
      <c r="E3" t="s">
        <v>79</v>
      </c>
      <c r="F3" t="s">
        <v>454</v>
      </c>
      <c r="G3">
        <v>101.27798022240501</v>
      </c>
      <c r="H3">
        <v>455143.243119488</v>
      </c>
    </row>
    <row r="4" spans="1:8" x14ac:dyDescent="0.25">
      <c r="A4" t="s">
        <v>724</v>
      </c>
      <c r="B4">
        <v>3</v>
      </c>
      <c r="C4" t="s">
        <v>82</v>
      </c>
      <c r="D4" t="s">
        <v>31</v>
      </c>
      <c r="E4" t="s">
        <v>79</v>
      </c>
      <c r="F4" t="s">
        <v>454</v>
      </c>
      <c r="G4">
        <v>803.23722210000005</v>
      </c>
      <c r="H4">
        <v>3609748.0761174001</v>
      </c>
    </row>
    <row r="5" spans="1:8" x14ac:dyDescent="0.25">
      <c r="A5" t="s">
        <v>724</v>
      </c>
      <c r="B5">
        <v>4</v>
      </c>
      <c r="C5" t="s">
        <v>83</v>
      </c>
      <c r="D5" t="s">
        <v>32</v>
      </c>
      <c r="E5" t="s">
        <v>79</v>
      </c>
      <c r="F5" t="s">
        <v>454</v>
      </c>
      <c r="G5">
        <v>1106.76705793883</v>
      </c>
      <c r="H5">
        <v>4973811.1583770998</v>
      </c>
    </row>
    <row r="6" spans="1:8" x14ac:dyDescent="0.25">
      <c r="A6" t="s">
        <v>724</v>
      </c>
      <c r="B6">
        <v>5</v>
      </c>
      <c r="C6" t="s">
        <v>84</v>
      </c>
      <c r="D6" t="s">
        <v>33</v>
      </c>
      <c r="E6" t="s">
        <v>79</v>
      </c>
      <c r="F6" t="s">
        <v>454</v>
      </c>
      <c r="G6">
        <v>235.12235936318399</v>
      </c>
      <c r="H6">
        <v>1056639.8829781499</v>
      </c>
    </row>
    <row r="7" spans="1:8" x14ac:dyDescent="0.25">
      <c r="A7" t="s">
        <v>724</v>
      </c>
      <c r="B7">
        <v>6</v>
      </c>
      <c r="C7" t="s">
        <v>85</v>
      </c>
      <c r="D7" t="s">
        <v>34</v>
      </c>
      <c r="E7" t="s">
        <v>79</v>
      </c>
      <c r="F7" t="s">
        <v>454</v>
      </c>
      <c r="G7">
        <v>10.9</v>
      </c>
      <c r="H7">
        <v>48984.6</v>
      </c>
    </row>
    <row r="8" spans="1:8" x14ac:dyDescent="0.25">
      <c r="A8" t="s">
        <v>724</v>
      </c>
      <c r="B8">
        <v>7</v>
      </c>
      <c r="C8" t="s">
        <v>86</v>
      </c>
      <c r="D8" t="s">
        <v>35</v>
      </c>
      <c r="E8" t="s">
        <v>79</v>
      </c>
      <c r="F8" t="s">
        <v>454</v>
      </c>
      <c r="G8">
        <v>4136.8671139651296</v>
      </c>
      <c r="H8">
        <v>18591080.8101593</v>
      </c>
    </row>
    <row r="9" spans="1:8" x14ac:dyDescent="0.25">
      <c r="A9" t="s">
        <v>724</v>
      </c>
      <c r="B9">
        <v>8</v>
      </c>
      <c r="C9" t="s">
        <v>87</v>
      </c>
      <c r="D9" t="s">
        <v>36</v>
      </c>
      <c r="E9" t="s">
        <v>79</v>
      </c>
      <c r="F9" t="s">
        <v>454</v>
      </c>
      <c r="G9">
        <v>360.54559329828299</v>
      </c>
      <c r="H9">
        <v>1620291.8962824801</v>
      </c>
    </row>
    <row r="10" spans="1:8" x14ac:dyDescent="0.25">
      <c r="A10" t="s">
        <v>724</v>
      </c>
      <c r="B10">
        <v>9</v>
      </c>
      <c r="C10" t="s">
        <v>88</v>
      </c>
      <c r="D10" t="s">
        <v>37</v>
      </c>
      <c r="E10" t="s">
        <v>79</v>
      </c>
      <c r="F10" t="s">
        <v>454</v>
      </c>
      <c r="G10">
        <v>131.39361024999999</v>
      </c>
      <c r="H10">
        <v>590482.8844635</v>
      </c>
    </row>
    <row r="11" spans="1:8" x14ac:dyDescent="0.25">
      <c r="A11" t="s">
        <v>724</v>
      </c>
      <c r="B11">
        <v>10</v>
      </c>
      <c r="C11" t="s">
        <v>455</v>
      </c>
      <c r="D11" t="s">
        <v>38</v>
      </c>
      <c r="E11" t="s">
        <v>79</v>
      </c>
      <c r="F11" t="s">
        <v>454</v>
      </c>
      <c r="G11">
        <v>209.527109245714</v>
      </c>
      <c r="H11">
        <v>941614.828950239</v>
      </c>
    </row>
    <row r="12" spans="1:8" x14ac:dyDescent="0.25">
      <c r="A12" t="s">
        <v>724</v>
      </c>
      <c r="B12">
        <v>11</v>
      </c>
      <c r="C12" t="s">
        <v>456</v>
      </c>
      <c r="D12" t="s">
        <v>39</v>
      </c>
      <c r="E12" t="s">
        <v>79</v>
      </c>
      <c r="F12" t="s">
        <v>454</v>
      </c>
      <c r="G12">
        <v>83.128054300000002</v>
      </c>
      <c r="H12">
        <v>373577.47602419998</v>
      </c>
    </row>
    <row r="13" spans="1:8" x14ac:dyDescent="0.25">
      <c r="A13" t="s">
        <v>724</v>
      </c>
      <c r="B13">
        <v>12</v>
      </c>
      <c r="C13" t="s">
        <v>419</v>
      </c>
      <c r="D13" t="s">
        <v>40</v>
      </c>
      <c r="E13" t="s">
        <v>79</v>
      </c>
      <c r="F13" t="s">
        <v>454</v>
      </c>
      <c r="G13">
        <v>3483.7650432210198</v>
      </c>
      <c r="H13">
        <v>15656040.104235301</v>
      </c>
    </row>
    <row r="14" spans="1:8" x14ac:dyDescent="0.25">
      <c r="A14" t="s">
        <v>724</v>
      </c>
      <c r="B14">
        <v>13</v>
      </c>
      <c r="C14" t="s">
        <v>420</v>
      </c>
      <c r="D14" t="s">
        <v>41</v>
      </c>
      <c r="E14" t="s">
        <v>79</v>
      </c>
      <c r="F14" t="s">
        <v>454</v>
      </c>
      <c r="G14">
        <v>1023.5783323192099</v>
      </c>
      <c r="H14">
        <v>4599961.0254425304</v>
      </c>
    </row>
    <row r="15" spans="1:8" x14ac:dyDescent="0.25">
      <c r="A15" t="s">
        <v>724</v>
      </c>
      <c r="B15">
        <v>14</v>
      </c>
      <c r="C15" t="s">
        <v>421</v>
      </c>
      <c r="D15" t="s">
        <v>42</v>
      </c>
      <c r="E15" t="s">
        <v>79</v>
      </c>
      <c r="F15" t="s">
        <v>454</v>
      </c>
      <c r="G15">
        <v>2722.12460141974</v>
      </c>
      <c r="H15">
        <v>12233227.9587803</v>
      </c>
    </row>
    <row r="16" spans="1:8" x14ac:dyDescent="0.25">
      <c r="A16" t="s">
        <v>724</v>
      </c>
      <c r="B16">
        <v>15</v>
      </c>
      <c r="C16" t="s">
        <v>422</v>
      </c>
      <c r="D16" t="s">
        <v>43</v>
      </c>
      <c r="E16" t="s">
        <v>79</v>
      </c>
      <c r="F16" t="s">
        <v>454</v>
      </c>
      <c r="G16">
        <v>170.614587536426</v>
      </c>
      <c r="H16">
        <v>766741.95638869796</v>
      </c>
    </row>
    <row r="17" spans="1:8" x14ac:dyDescent="0.25">
      <c r="A17" t="s">
        <v>724</v>
      </c>
      <c r="B17">
        <v>16</v>
      </c>
      <c r="C17" t="s">
        <v>423</v>
      </c>
      <c r="D17" t="s">
        <v>44</v>
      </c>
      <c r="E17" t="s">
        <v>79</v>
      </c>
      <c r="F17" t="s">
        <v>454</v>
      </c>
      <c r="G17">
        <v>97.045342032359997</v>
      </c>
      <c r="H17">
        <v>436121.76709342602</v>
      </c>
    </row>
    <row r="18" spans="1:8" x14ac:dyDescent="0.25">
      <c r="A18" t="s">
        <v>724</v>
      </c>
      <c r="B18">
        <v>17</v>
      </c>
      <c r="C18" t="s">
        <v>424</v>
      </c>
      <c r="D18" t="s">
        <v>45</v>
      </c>
      <c r="E18" t="s">
        <v>79</v>
      </c>
      <c r="F18" t="s">
        <v>454</v>
      </c>
      <c r="G18">
        <v>213.75621244627101</v>
      </c>
      <c r="H18">
        <v>960620.41873354197</v>
      </c>
    </row>
    <row r="19" spans="1:8" x14ac:dyDescent="0.25">
      <c r="A19" t="s">
        <v>724</v>
      </c>
      <c r="B19">
        <v>18</v>
      </c>
      <c r="C19" t="s">
        <v>425</v>
      </c>
      <c r="D19" t="s">
        <v>46</v>
      </c>
      <c r="E19" t="s">
        <v>79</v>
      </c>
      <c r="F19" t="s">
        <v>454</v>
      </c>
      <c r="G19">
        <v>191.56017540465101</v>
      </c>
      <c r="H19">
        <v>860871.428268502</v>
      </c>
    </row>
    <row r="20" spans="1:8" x14ac:dyDescent="0.25">
      <c r="A20" t="s">
        <v>724</v>
      </c>
      <c r="B20">
        <v>19</v>
      </c>
      <c r="C20" t="s">
        <v>426</v>
      </c>
      <c r="D20" t="s">
        <v>47</v>
      </c>
      <c r="E20" t="s">
        <v>79</v>
      </c>
      <c r="F20" t="s">
        <v>454</v>
      </c>
      <c r="G20">
        <v>2807.2402920898598</v>
      </c>
      <c r="H20">
        <v>12615737.872651801</v>
      </c>
    </row>
    <row r="21" spans="1:8" x14ac:dyDescent="0.25">
      <c r="A21" t="s">
        <v>724</v>
      </c>
      <c r="B21">
        <v>20</v>
      </c>
      <c r="C21" t="s">
        <v>427</v>
      </c>
      <c r="D21" t="s">
        <v>48</v>
      </c>
      <c r="E21" t="s">
        <v>79</v>
      </c>
      <c r="F21" t="s">
        <v>454</v>
      </c>
      <c r="G21">
        <v>159.16410447907001</v>
      </c>
      <c r="H21">
        <v>715283.48552894103</v>
      </c>
    </row>
    <row r="22" spans="1:8" x14ac:dyDescent="0.25">
      <c r="A22" t="s">
        <v>724</v>
      </c>
      <c r="B22">
        <v>21</v>
      </c>
      <c r="C22" t="s">
        <v>428</v>
      </c>
      <c r="D22" t="s">
        <v>49</v>
      </c>
      <c r="E22" t="s">
        <v>79</v>
      </c>
      <c r="F22" t="s">
        <v>454</v>
      </c>
      <c r="G22">
        <v>75.642934287200006</v>
      </c>
      <c r="H22">
        <v>339939.34668667702</v>
      </c>
    </row>
    <row r="23" spans="1:8" x14ac:dyDescent="0.25">
      <c r="A23" t="s">
        <v>724</v>
      </c>
      <c r="B23">
        <v>22</v>
      </c>
      <c r="C23" t="s">
        <v>429</v>
      </c>
      <c r="D23" t="s">
        <v>50</v>
      </c>
      <c r="E23" t="s">
        <v>79</v>
      </c>
      <c r="F23" t="s">
        <v>454</v>
      </c>
      <c r="G23">
        <v>212.84444400000001</v>
      </c>
      <c r="H23">
        <v>956522.93133599998</v>
      </c>
    </row>
    <row r="24" spans="1:8" x14ac:dyDescent="0.25">
      <c r="A24" t="s">
        <v>724</v>
      </c>
      <c r="B24">
        <v>23</v>
      </c>
      <c r="C24" t="s">
        <v>430</v>
      </c>
      <c r="D24" t="s">
        <v>51</v>
      </c>
      <c r="E24" t="s">
        <v>79</v>
      </c>
      <c r="F24" t="s">
        <v>454</v>
      </c>
      <c r="G24">
        <v>52.686664800000003</v>
      </c>
      <c r="H24">
        <v>236773.87161120001</v>
      </c>
    </row>
    <row r="25" spans="1:8" x14ac:dyDescent="0.25">
      <c r="A25" t="s">
        <v>724</v>
      </c>
      <c r="B25">
        <v>24</v>
      </c>
      <c r="C25" t="s">
        <v>431</v>
      </c>
      <c r="D25" t="s">
        <v>52</v>
      </c>
      <c r="E25" t="s">
        <v>79</v>
      </c>
      <c r="F25" t="s">
        <v>454</v>
      </c>
      <c r="G25">
        <v>28.546110250000002</v>
      </c>
      <c r="H25">
        <v>128286.21946350001</v>
      </c>
    </row>
    <row r="26" spans="1:8" x14ac:dyDescent="0.25">
      <c r="A26" t="s">
        <v>724</v>
      </c>
      <c r="B26">
        <v>25</v>
      </c>
      <c r="C26" t="s">
        <v>432</v>
      </c>
      <c r="D26" t="s">
        <v>53</v>
      </c>
      <c r="E26" t="s">
        <v>79</v>
      </c>
      <c r="F26" t="s">
        <v>454</v>
      </c>
      <c r="G26">
        <v>161.62795724639901</v>
      </c>
      <c r="H26">
        <v>726356.03986531706</v>
      </c>
    </row>
    <row r="27" spans="1:8" x14ac:dyDescent="0.25">
      <c r="A27" t="s">
        <v>724</v>
      </c>
      <c r="B27">
        <v>26</v>
      </c>
      <c r="C27" t="s">
        <v>433</v>
      </c>
      <c r="D27" t="s">
        <v>54</v>
      </c>
      <c r="E27" t="s">
        <v>79</v>
      </c>
      <c r="F27" t="s">
        <v>454</v>
      </c>
      <c r="G27">
        <v>307.49228980438897</v>
      </c>
      <c r="H27">
        <v>1381870.3503809201</v>
      </c>
    </row>
    <row r="28" spans="1:8" x14ac:dyDescent="0.25">
      <c r="A28" t="s">
        <v>724</v>
      </c>
      <c r="B28">
        <v>27</v>
      </c>
      <c r="C28" t="s">
        <v>434</v>
      </c>
      <c r="D28" t="s">
        <v>55</v>
      </c>
      <c r="E28" t="s">
        <v>79</v>
      </c>
      <c r="F28" t="s">
        <v>454</v>
      </c>
      <c r="G28">
        <v>218.68120341444401</v>
      </c>
      <c r="H28">
        <v>982753.32814451098</v>
      </c>
    </row>
    <row r="29" spans="1:8" x14ac:dyDescent="0.25">
      <c r="A29" t="s">
        <v>724</v>
      </c>
      <c r="B29">
        <v>28</v>
      </c>
      <c r="C29" t="s">
        <v>435</v>
      </c>
      <c r="D29" t="s">
        <v>56</v>
      </c>
      <c r="E29" t="s">
        <v>79</v>
      </c>
      <c r="F29" t="s">
        <v>454</v>
      </c>
      <c r="G29">
        <v>92.733333000000002</v>
      </c>
      <c r="H29">
        <v>416743.59850199998</v>
      </c>
    </row>
    <row r="30" spans="1:8" x14ac:dyDescent="0.25">
      <c r="A30" t="s">
        <v>724</v>
      </c>
      <c r="B30">
        <v>29</v>
      </c>
      <c r="C30" t="s">
        <v>436</v>
      </c>
      <c r="D30" t="s">
        <v>57</v>
      </c>
      <c r="E30" t="s">
        <v>79</v>
      </c>
      <c r="F30" t="s">
        <v>454</v>
      </c>
      <c r="G30">
        <v>14.95</v>
      </c>
      <c r="H30">
        <v>67185.3</v>
      </c>
    </row>
    <row r="31" spans="1:8" x14ac:dyDescent="0.25">
      <c r="A31" t="s">
        <v>724</v>
      </c>
      <c r="B31">
        <v>30</v>
      </c>
      <c r="C31" t="s">
        <v>437</v>
      </c>
      <c r="D31" t="s">
        <v>58</v>
      </c>
      <c r="E31" t="s">
        <v>79</v>
      </c>
      <c r="F31" t="s">
        <v>454</v>
      </c>
      <c r="G31">
        <v>913.260017001189</v>
      </c>
      <c r="H31">
        <v>4104190.5164033398</v>
      </c>
    </row>
    <row r="32" spans="1:8" x14ac:dyDescent="0.25">
      <c r="A32" t="s">
        <v>724</v>
      </c>
      <c r="B32">
        <v>31</v>
      </c>
      <c r="C32" t="s">
        <v>438</v>
      </c>
      <c r="D32" t="s">
        <v>59</v>
      </c>
      <c r="E32" t="s">
        <v>79</v>
      </c>
      <c r="F32" t="s">
        <v>454</v>
      </c>
      <c r="G32">
        <v>458.94290692916201</v>
      </c>
      <c r="H32">
        <v>2062489.4237396501</v>
      </c>
    </row>
    <row r="33" spans="1:8" x14ac:dyDescent="0.25">
      <c r="A33" t="s">
        <v>724</v>
      </c>
      <c r="B33">
        <v>32</v>
      </c>
      <c r="C33" t="s">
        <v>439</v>
      </c>
      <c r="D33" t="s">
        <v>60</v>
      </c>
      <c r="E33" t="s">
        <v>79</v>
      </c>
      <c r="F33" t="s">
        <v>454</v>
      </c>
      <c r="G33">
        <v>559.08064371695605</v>
      </c>
      <c r="H33">
        <v>2512508.4128640001</v>
      </c>
    </row>
    <row r="34" spans="1:8" x14ac:dyDescent="0.25">
      <c r="A34" t="s">
        <v>724</v>
      </c>
      <c r="B34">
        <v>33</v>
      </c>
      <c r="C34" t="s">
        <v>440</v>
      </c>
      <c r="D34" t="s">
        <v>61</v>
      </c>
      <c r="E34" t="s">
        <v>79</v>
      </c>
      <c r="F34" t="s">
        <v>454</v>
      </c>
      <c r="G34">
        <v>2002.2122214000001</v>
      </c>
      <c r="H34">
        <v>8997941.7229715995</v>
      </c>
    </row>
    <row r="35" spans="1:8" x14ac:dyDescent="0.25">
      <c r="A35" t="s">
        <v>724</v>
      </c>
      <c r="B35">
        <v>34</v>
      </c>
      <c r="C35" t="s">
        <v>441</v>
      </c>
      <c r="D35" t="s">
        <v>62</v>
      </c>
      <c r="E35" t="s">
        <v>79</v>
      </c>
      <c r="F35" t="s">
        <v>454</v>
      </c>
      <c r="G35">
        <v>21.048999999999999</v>
      </c>
      <c r="H35">
        <v>94594.206000000006</v>
      </c>
    </row>
    <row r="36" spans="1:8" x14ac:dyDescent="0.25">
      <c r="A36" t="s">
        <v>724</v>
      </c>
      <c r="B36">
        <v>35</v>
      </c>
      <c r="C36" t="s">
        <v>442</v>
      </c>
      <c r="D36" t="s">
        <v>63</v>
      </c>
      <c r="E36" t="s">
        <v>79</v>
      </c>
      <c r="F36" t="s">
        <v>454</v>
      </c>
      <c r="G36">
        <v>1864.66616900945</v>
      </c>
      <c r="H36">
        <v>8379809.7635284699</v>
      </c>
    </row>
    <row r="37" spans="1:8" x14ac:dyDescent="0.25">
      <c r="A37" t="s">
        <v>724</v>
      </c>
      <c r="B37">
        <v>36</v>
      </c>
      <c r="C37" t="s">
        <v>443</v>
      </c>
      <c r="D37" t="s">
        <v>64</v>
      </c>
      <c r="E37" t="s">
        <v>79</v>
      </c>
      <c r="F37" t="s">
        <v>454</v>
      </c>
      <c r="G37">
        <v>1218.7570865877201</v>
      </c>
      <c r="H37">
        <v>5477094.3471252099</v>
      </c>
    </row>
    <row r="38" spans="1:8" x14ac:dyDescent="0.25">
      <c r="A38" t="s">
        <v>724</v>
      </c>
      <c r="B38">
        <v>37</v>
      </c>
      <c r="C38" t="s">
        <v>444</v>
      </c>
      <c r="D38" t="s">
        <v>65</v>
      </c>
      <c r="E38" t="s">
        <v>79</v>
      </c>
      <c r="F38" t="s">
        <v>454</v>
      </c>
      <c r="G38">
        <v>779.75776508496403</v>
      </c>
      <c r="H38">
        <v>3504231.3962918301</v>
      </c>
    </row>
    <row r="39" spans="1:8" x14ac:dyDescent="0.25">
      <c r="A39" t="s">
        <v>724</v>
      </c>
      <c r="B39">
        <v>38</v>
      </c>
      <c r="C39" t="s">
        <v>445</v>
      </c>
      <c r="D39" t="s">
        <v>66</v>
      </c>
      <c r="E39" t="s">
        <v>79</v>
      </c>
      <c r="F39" t="s">
        <v>454</v>
      </c>
      <c r="G39">
        <v>831.66989115092895</v>
      </c>
      <c r="H39">
        <v>3737524.4908322701</v>
      </c>
    </row>
    <row r="40" spans="1:8" x14ac:dyDescent="0.25">
      <c r="A40" t="s">
        <v>724</v>
      </c>
      <c r="B40">
        <v>39</v>
      </c>
      <c r="C40" t="s">
        <v>446</v>
      </c>
      <c r="D40" t="s">
        <v>67</v>
      </c>
      <c r="E40" t="s">
        <v>79</v>
      </c>
      <c r="F40" t="s">
        <v>454</v>
      </c>
      <c r="G40">
        <v>450.035152655655</v>
      </c>
      <c r="H40">
        <v>2022457.9760345099</v>
      </c>
    </row>
    <row r="41" spans="1:8" x14ac:dyDescent="0.25">
      <c r="A41" t="s">
        <v>724</v>
      </c>
      <c r="B41">
        <v>40</v>
      </c>
      <c r="C41" t="s">
        <v>447</v>
      </c>
      <c r="D41" t="s">
        <v>68</v>
      </c>
      <c r="E41" t="s">
        <v>79</v>
      </c>
      <c r="F41" t="s">
        <v>454</v>
      </c>
      <c r="G41">
        <v>345.14222130000002</v>
      </c>
      <c r="H41">
        <v>1551069.1425222</v>
      </c>
    </row>
    <row r="42" spans="1:8" x14ac:dyDescent="0.25">
      <c r="A42" t="s">
        <v>724</v>
      </c>
      <c r="B42">
        <v>42</v>
      </c>
      <c r="C42" t="s">
        <v>448</v>
      </c>
      <c r="D42" t="s">
        <v>69</v>
      </c>
      <c r="E42" t="s">
        <v>79</v>
      </c>
      <c r="F42" t="s">
        <v>454</v>
      </c>
      <c r="G42">
        <v>1905.48846629065</v>
      </c>
      <c r="H42">
        <v>8563265.1675101798</v>
      </c>
    </row>
    <row r="43" spans="1:8" x14ac:dyDescent="0.25">
      <c r="A43" t="s">
        <v>724</v>
      </c>
      <c r="B43">
        <v>68</v>
      </c>
      <c r="C43" t="s">
        <v>89</v>
      </c>
      <c r="D43" t="s">
        <v>90</v>
      </c>
      <c r="E43" t="s">
        <v>91</v>
      </c>
      <c r="F43" t="s">
        <v>454</v>
      </c>
      <c r="G43">
        <v>86.004999900000001</v>
      </c>
      <c r="H43">
        <v>386506.46955059998</v>
      </c>
    </row>
    <row r="44" spans="1:8" x14ac:dyDescent="0.25">
      <c r="A44" t="s">
        <v>724</v>
      </c>
      <c r="B44">
        <v>74</v>
      </c>
      <c r="C44" t="s">
        <v>92</v>
      </c>
      <c r="D44" t="s">
        <v>93</v>
      </c>
      <c r="E44" t="s">
        <v>91</v>
      </c>
      <c r="F44" t="s">
        <v>454</v>
      </c>
      <c r="G44">
        <v>392.24218803492897</v>
      </c>
      <c r="H44">
        <v>1762736.3930289701</v>
      </c>
    </row>
    <row r="45" spans="1:8" x14ac:dyDescent="0.25">
      <c r="A45" t="s">
        <v>724</v>
      </c>
      <c r="B45">
        <v>81</v>
      </c>
      <c r="C45" t="s">
        <v>94</v>
      </c>
      <c r="D45" t="s">
        <v>95</v>
      </c>
      <c r="E45" t="s">
        <v>91</v>
      </c>
      <c r="F45" t="s">
        <v>454</v>
      </c>
      <c r="G45">
        <v>25.989999300000001</v>
      </c>
      <c r="H45">
        <v>116799.0568542</v>
      </c>
    </row>
    <row r="46" spans="1:8" x14ac:dyDescent="0.25">
      <c r="A46" t="s">
        <v>724</v>
      </c>
      <c r="B46">
        <v>82</v>
      </c>
      <c r="C46" t="s">
        <v>96</v>
      </c>
      <c r="D46" t="s">
        <v>97</v>
      </c>
      <c r="E46" t="s">
        <v>91</v>
      </c>
      <c r="F46" t="s">
        <v>454</v>
      </c>
      <c r="G46">
        <v>229.690661830994</v>
      </c>
      <c r="H46">
        <v>1032229.83426849</v>
      </c>
    </row>
    <row r="47" spans="1:8" x14ac:dyDescent="0.25">
      <c r="A47" t="s">
        <v>724</v>
      </c>
      <c r="B47">
        <v>83</v>
      </c>
      <c r="C47" t="s">
        <v>98</v>
      </c>
      <c r="D47" t="s">
        <v>99</v>
      </c>
      <c r="E47" t="s">
        <v>91</v>
      </c>
      <c r="F47" t="s">
        <v>454</v>
      </c>
      <c r="G47">
        <v>0</v>
      </c>
      <c r="H47">
        <v>0</v>
      </c>
    </row>
    <row r="48" spans="1:8" x14ac:dyDescent="0.25">
      <c r="A48" t="s">
        <v>724</v>
      </c>
      <c r="B48">
        <v>86</v>
      </c>
      <c r="C48" t="s">
        <v>100</v>
      </c>
      <c r="D48" t="s">
        <v>101</v>
      </c>
      <c r="E48" t="s">
        <v>91</v>
      </c>
      <c r="F48" t="s">
        <v>454</v>
      </c>
      <c r="G48">
        <v>15.46361095</v>
      </c>
      <c r="H48">
        <v>69493.467609300002</v>
      </c>
    </row>
    <row r="49" spans="1:8" x14ac:dyDescent="0.25">
      <c r="A49" t="s">
        <v>724</v>
      </c>
      <c r="B49">
        <v>87</v>
      </c>
      <c r="C49" t="s">
        <v>102</v>
      </c>
      <c r="D49" t="s">
        <v>103</v>
      </c>
      <c r="E49" t="s">
        <v>91</v>
      </c>
      <c r="F49" t="s">
        <v>454</v>
      </c>
      <c r="G49">
        <v>0</v>
      </c>
      <c r="H49">
        <v>0</v>
      </c>
    </row>
    <row r="50" spans="1:8" x14ac:dyDescent="0.25">
      <c r="A50" t="s">
        <v>724</v>
      </c>
      <c r="B50">
        <v>89</v>
      </c>
      <c r="C50" t="s">
        <v>104</v>
      </c>
      <c r="D50" t="s">
        <v>105</v>
      </c>
      <c r="E50" t="s">
        <v>91</v>
      </c>
      <c r="F50" t="s">
        <v>454</v>
      </c>
      <c r="G50">
        <v>34.288287691716</v>
      </c>
      <c r="H50">
        <v>154091.56488657201</v>
      </c>
    </row>
    <row r="51" spans="1:8" x14ac:dyDescent="0.25">
      <c r="A51" t="s">
        <v>724</v>
      </c>
      <c r="B51">
        <v>91</v>
      </c>
      <c r="C51" t="s">
        <v>106</v>
      </c>
      <c r="D51" t="s">
        <v>107</v>
      </c>
      <c r="E51" t="s">
        <v>91</v>
      </c>
      <c r="F51" t="s">
        <v>454</v>
      </c>
      <c r="G51">
        <v>0</v>
      </c>
      <c r="H51">
        <v>0</v>
      </c>
    </row>
    <row r="52" spans="1:8" x14ac:dyDescent="0.25">
      <c r="A52" t="s">
        <v>724</v>
      </c>
      <c r="B52">
        <v>92</v>
      </c>
      <c r="C52" t="s">
        <v>108</v>
      </c>
      <c r="D52" t="s">
        <v>109</v>
      </c>
      <c r="E52" t="s">
        <v>91</v>
      </c>
      <c r="F52" t="s">
        <v>454</v>
      </c>
      <c r="G52">
        <v>0</v>
      </c>
      <c r="H52">
        <v>0</v>
      </c>
    </row>
    <row r="53" spans="1:8" x14ac:dyDescent="0.25">
      <c r="A53" t="s">
        <v>724</v>
      </c>
      <c r="B53">
        <v>93</v>
      </c>
      <c r="C53" t="s">
        <v>110</v>
      </c>
      <c r="D53" t="s">
        <v>111</v>
      </c>
      <c r="E53" t="s">
        <v>91</v>
      </c>
      <c r="F53" t="s">
        <v>454</v>
      </c>
      <c r="G53">
        <v>123.13692860526299</v>
      </c>
      <c r="H53">
        <v>553377.35715205199</v>
      </c>
    </row>
    <row r="54" spans="1:8" x14ac:dyDescent="0.25">
      <c r="A54" t="s">
        <v>724</v>
      </c>
      <c r="B54">
        <v>94</v>
      </c>
      <c r="C54" t="s">
        <v>112</v>
      </c>
      <c r="D54" t="s">
        <v>113</v>
      </c>
      <c r="E54" t="s">
        <v>91</v>
      </c>
      <c r="F54" t="s">
        <v>454</v>
      </c>
      <c r="G54">
        <v>108.346310795584</v>
      </c>
      <c r="H54">
        <v>486908.32071535499</v>
      </c>
    </row>
    <row r="55" spans="1:8" x14ac:dyDescent="0.25">
      <c r="A55" t="s">
        <v>724</v>
      </c>
      <c r="B55">
        <v>95</v>
      </c>
      <c r="C55" t="s">
        <v>114</v>
      </c>
      <c r="D55" t="s">
        <v>115</v>
      </c>
      <c r="E55" t="s">
        <v>91</v>
      </c>
      <c r="F55" t="s">
        <v>454</v>
      </c>
      <c r="G55">
        <v>39.926944200000001</v>
      </c>
      <c r="H55">
        <v>179431.68723479999</v>
      </c>
    </row>
    <row r="56" spans="1:8" x14ac:dyDescent="0.25">
      <c r="A56" t="s">
        <v>724</v>
      </c>
      <c r="B56">
        <v>97</v>
      </c>
      <c r="C56" t="s">
        <v>116</v>
      </c>
      <c r="D56" t="s">
        <v>117</v>
      </c>
      <c r="E56" t="s">
        <v>91</v>
      </c>
      <c r="F56" t="s">
        <v>454</v>
      </c>
      <c r="G56">
        <v>0</v>
      </c>
      <c r="H56">
        <v>0</v>
      </c>
    </row>
    <row r="57" spans="1:8" x14ac:dyDescent="0.25">
      <c r="A57" t="s">
        <v>724</v>
      </c>
      <c r="B57">
        <v>98</v>
      </c>
      <c r="C57" t="s">
        <v>118</v>
      </c>
      <c r="D57" t="s">
        <v>119</v>
      </c>
      <c r="E57" t="s">
        <v>91</v>
      </c>
      <c r="F57" t="s">
        <v>454</v>
      </c>
      <c r="G57">
        <v>0</v>
      </c>
      <c r="H57">
        <v>0</v>
      </c>
    </row>
    <row r="58" spans="1:8" x14ac:dyDescent="0.25">
      <c r="A58" t="s">
        <v>724</v>
      </c>
      <c r="B58" t="s">
        <v>120</v>
      </c>
      <c r="C58" t="s">
        <v>121</v>
      </c>
      <c r="D58" t="s">
        <v>122</v>
      </c>
      <c r="E58" t="s">
        <v>91</v>
      </c>
      <c r="F58" t="s">
        <v>454</v>
      </c>
      <c r="G58">
        <v>0</v>
      </c>
      <c r="H58">
        <v>0</v>
      </c>
    </row>
    <row r="59" spans="1:8" x14ac:dyDescent="0.25">
      <c r="A59" t="s">
        <v>724</v>
      </c>
      <c r="B59" t="s">
        <v>123</v>
      </c>
      <c r="C59" t="s">
        <v>124</v>
      </c>
      <c r="D59" t="s">
        <v>125</v>
      </c>
      <c r="E59" t="s">
        <v>91</v>
      </c>
      <c r="F59" t="s">
        <v>454</v>
      </c>
      <c r="G59">
        <v>27.9247221</v>
      </c>
      <c r="H59">
        <v>125493.70111740001</v>
      </c>
    </row>
    <row r="60" spans="1:8" x14ac:dyDescent="0.25">
      <c r="A60" t="s">
        <v>724</v>
      </c>
      <c r="B60" t="s">
        <v>126</v>
      </c>
      <c r="C60" t="s">
        <v>127</v>
      </c>
      <c r="D60" t="s">
        <v>128</v>
      </c>
      <c r="E60" t="s">
        <v>91</v>
      </c>
      <c r="F60" t="s">
        <v>454</v>
      </c>
      <c r="G60">
        <v>96.662499576922798</v>
      </c>
      <c r="H60">
        <v>434401.27309869102</v>
      </c>
    </row>
    <row r="61" spans="1:8" x14ac:dyDescent="0.25">
      <c r="A61" t="s">
        <v>724</v>
      </c>
      <c r="B61" t="s">
        <v>129</v>
      </c>
      <c r="C61" t="s">
        <v>130</v>
      </c>
      <c r="D61" t="s">
        <v>131</v>
      </c>
      <c r="E61" t="s">
        <v>91</v>
      </c>
      <c r="F61" t="s">
        <v>454</v>
      </c>
      <c r="G61">
        <v>181.67723456726199</v>
      </c>
      <c r="H61">
        <v>816457.492145275</v>
      </c>
    </row>
    <row r="62" spans="1:8" x14ac:dyDescent="0.25">
      <c r="A62" t="s">
        <v>724</v>
      </c>
      <c r="B62" t="s">
        <v>132</v>
      </c>
      <c r="C62" t="s">
        <v>133</v>
      </c>
      <c r="D62" t="s">
        <v>134</v>
      </c>
      <c r="E62" t="s">
        <v>91</v>
      </c>
      <c r="F62" t="s">
        <v>454</v>
      </c>
      <c r="G62">
        <v>0</v>
      </c>
      <c r="H62">
        <v>0</v>
      </c>
    </row>
    <row r="63" spans="1:8" x14ac:dyDescent="0.25">
      <c r="A63" t="s">
        <v>724</v>
      </c>
      <c r="B63" t="s">
        <v>135</v>
      </c>
      <c r="C63" t="s">
        <v>136</v>
      </c>
      <c r="D63" t="s">
        <v>137</v>
      </c>
      <c r="E63" t="s">
        <v>91</v>
      </c>
      <c r="F63" t="s">
        <v>454</v>
      </c>
      <c r="G63">
        <v>52.042222099999996</v>
      </c>
      <c r="H63">
        <v>233877.74611740001</v>
      </c>
    </row>
    <row r="64" spans="1:8" x14ac:dyDescent="0.25">
      <c r="A64" t="s">
        <v>724</v>
      </c>
      <c r="B64" t="s">
        <v>138</v>
      </c>
      <c r="C64" t="s">
        <v>139</v>
      </c>
      <c r="D64" t="s">
        <v>140</v>
      </c>
      <c r="E64" t="s">
        <v>91</v>
      </c>
      <c r="F64" t="s">
        <v>454</v>
      </c>
      <c r="G64">
        <v>10.99611095</v>
      </c>
      <c r="H64">
        <v>49416.522609300002</v>
      </c>
    </row>
    <row r="65" spans="1:8" x14ac:dyDescent="0.25">
      <c r="A65" t="s">
        <v>724</v>
      </c>
      <c r="B65" t="s">
        <v>141</v>
      </c>
      <c r="C65" t="s">
        <v>142</v>
      </c>
      <c r="D65" t="s">
        <v>143</v>
      </c>
      <c r="E65" t="s">
        <v>91</v>
      </c>
      <c r="F65" t="s">
        <v>454</v>
      </c>
      <c r="G65">
        <v>0</v>
      </c>
      <c r="H65">
        <v>0</v>
      </c>
    </row>
    <row r="66" spans="1:8" x14ac:dyDescent="0.25">
      <c r="A66" t="s">
        <v>724</v>
      </c>
      <c r="B66" t="s">
        <v>144</v>
      </c>
      <c r="C66" t="s">
        <v>145</v>
      </c>
      <c r="D66" t="s">
        <v>146</v>
      </c>
      <c r="E66" t="s">
        <v>91</v>
      </c>
      <c r="F66" t="s">
        <v>454</v>
      </c>
      <c r="G66">
        <v>0</v>
      </c>
      <c r="H66">
        <v>0</v>
      </c>
    </row>
    <row r="67" spans="1:8" x14ac:dyDescent="0.25">
      <c r="A67" t="s">
        <v>724</v>
      </c>
      <c r="B67" t="s">
        <v>147</v>
      </c>
      <c r="C67" t="s">
        <v>148</v>
      </c>
      <c r="D67" t="s">
        <v>149</v>
      </c>
      <c r="E67" t="s">
        <v>91</v>
      </c>
      <c r="F67" t="s">
        <v>454</v>
      </c>
      <c r="G67">
        <v>0</v>
      </c>
      <c r="H67">
        <v>0</v>
      </c>
    </row>
    <row r="68" spans="1:8" x14ac:dyDescent="0.25">
      <c r="A68" t="s">
        <v>724</v>
      </c>
      <c r="B68" t="s">
        <v>150</v>
      </c>
      <c r="C68" t="s">
        <v>151</v>
      </c>
      <c r="D68" t="s">
        <v>152</v>
      </c>
      <c r="E68" t="s">
        <v>91</v>
      </c>
      <c r="F68" t="s">
        <v>454</v>
      </c>
      <c r="G68">
        <v>58.619459197297303</v>
      </c>
      <c r="H68">
        <v>263435.84963265399</v>
      </c>
    </row>
    <row r="69" spans="1:8" x14ac:dyDescent="0.25">
      <c r="A69" t="s">
        <v>724</v>
      </c>
      <c r="B69" t="s">
        <v>153</v>
      </c>
      <c r="C69" t="s">
        <v>154</v>
      </c>
      <c r="D69" t="s">
        <v>155</v>
      </c>
      <c r="E69" t="s">
        <v>91</v>
      </c>
      <c r="F69" t="s">
        <v>454</v>
      </c>
      <c r="G69">
        <v>60.005901422950799</v>
      </c>
      <c r="H69">
        <v>269666.520994741</v>
      </c>
    </row>
    <row r="70" spans="1:8" x14ac:dyDescent="0.25">
      <c r="A70" t="s">
        <v>724</v>
      </c>
      <c r="B70" t="s">
        <v>156</v>
      </c>
      <c r="C70" t="s">
        <v>157</v>
      </c>
      <c r="D70" t="s">
        <v>158</v>
      </c>
      <c r="E70" t="s">
        <v>91</v>
      </c>
      <c r="F70" t="s">
        <v>454</v>
      </c>
      <c r="G70">
        <v>62.963998920000002</v>
      </c>
      <c r="H70">
        <v>282960.21114648</v>
      </c>
    </row>
    <row r="71" spans="1:8" x14ac:dyDescent="0.25">
      <c r="A71" t="s">
        <v>724</v>
      </c>
      <c r="B71" t="s">
        <v>159</v>
      </c>
      <c r="C71" t="s">
        <v>160</v>
      </c>
      <c r="D71" t="s">
        <v>161</v>
      </c>
      <c r="E71" t="s">
        <v>91</v>
      </c>
      <c r="F71" t="s">
        <v>454</v>
      </c>
      <c r="G71">
        <v>40.571777140000002</v>
      </c>
      <c r="H71">
        <v>182329.56646716001</v>
      </c>
    </row>
    <row r="72" spans="1:8" x14ac:dyDescent="0.25">
      <c r="A72" t="s">
        <v>724</v>
      </c>
      <c r="B72" t="s">
        <v>162</v>
      </c>
      <c r="C72" t="s">
        <v>163</v>
      </c>
      <c r="D72" t="s">
        <v>164</v>
      </c>
      <c r="E72" t="s">
        <v>91</v>
      </c>
      <c r="F72" t="s">
        <v>454</v>
      </c>
      <c r="G72">
        <v>42.664444007692303</v>
      </c>
      <c r="H72">
        <v>191734.011370569</v>
      </c>
    </row>
    <row r="73" spans="1:8" x14ac:dyDescent="0.25">
      <c r="A73" t="s">
        <v>724</v>
      </c>
      <c r="B73" t="s">
        <v>165</v>
      </c>
      <c r="C73" t="s">
        <v>166</v>
      </c>
      <c r="D73" t="s">
        <v>167</v>
      </c>
      <c r="E73" t="s">
        <v>91</v>
      </c>
      <c r="F73" t="s">
        <v>454</v>
      </c>
      <c r="G73">
        <v>103.92166570000001</v>
      </c>
      <c r="H73">
        <v>467023.96565580001</v>
      </c>
    </row>
    <row r="74" spans="1:8" x14ac:dyDescent="0.25">
      <c r="A74" t="s">
        <v>724</v>
      </c>
      <c r="B74" t="s">
        <v>168</v>
      </c>
      <c r="C74" t="s">
        <v>169</v>
      </c>
      <c r="D74" t="s">
        <v>170</v>
      </c>
      <c r="E74" t="s">
        <v>91</v>
      </c>
      <c r="F74" t="s">
        <v>454</v>
      </c>
      <c r="G74">
        <v>31.288209235555598</v>
      </c>
      <c r="H74">
        <v>140609.21230458701</v>
      </c>
    </row>
    <row r="75" spans="1:8" x14ac:dyDescent="0.25">
      <c r="A75" t="s">
        <v>724</v>
      </c>
      <c r="B75" t="s">
        <v>171</v>
      </c>
      <c r="C75" t="s">
        <v>172</v>
      </c>
      <c r="D75" t="s">
        <v>173</v>
      </c>
      <c r="E75" t="s">
        <v>91</v>
      </c>
      <c r="F75" t="s">
        <v>454</v>
      </c>
      <c r="G75">
        <v>72.275562271621595</v>
      </c>
      <c r="H75">
        <v>324806.37684866699</v>
      </c>
    </row>
    <row r="76" spans="1:8" x14ac:dyDescent="0.25">
      <c r="A76" t="s">
        <v>724</v>
      </c>
      <c r="B76" t="s">
        <v>174</v>
      </c>
      <c r="C76" t="s">
        <v>175</v>
      </c>
      <c r="D76" t="s">
        <v>176</v>
      </c>
      <c r="E76" t="s">
        <v>91</v>
      </c>
      <c r="F76" t="s">
        <v>454</v>
      </c>
      <c r="G76">
        <v>0</v>
      </c>
      <c r="H76">
        <v>0</v>
      </c>
    </row>
    <row r="77" spans="1:8" x14ac:dyDescent="0.25">
      <c r="A77" t="s">
        <v>724</v>
      </c>
      <c r="B77" t="s">
        <v>177</v>
      </c>
      <c r="C77" t="s">
        <v>178</v>
      </c>
      <c r="D77" t="s">
        <v>179</v>
      </c>
      <c r="E77" t="s">
        <v>91</v>
      </c>
      <c r="F77" t="s">
        <v>454</v>
      </c>
      <c r="G77">
        <v>114.305402375057</v>
      </c>
      <c r="H77">
        <v>513688.47827350599</v>
      </c>
    </row>
    <row r="78" spans="1:8" x14ac:dyDescent="0.25">
      <c r="A78" t="s">
        <v>724</v>
      </c>
      <c r="B78" t="s">
        <v>180</v>
      </c>
      <c r="C78" t="s">
        <v>181</v>
      </c>
      <c r="D78" t="s">
        <v>182</v>
      </c>
      <c r="E78" t="s">
        <v>91</v>
      </c>
      <c r="F78" t="s">
        <v>454</v>
      </c>
      <c r="G78">
        <v>105.397471811765</v>
      </c>
      <c r="H78">
        <v>473656.23832207202</v>
      </c>
    </row>
    <row r="79" spans="1:8" x14ac:dyDescent="0.25">
      <c r="A79" t="s">
        <v>724</v>
      </c>
      <c r="B79" t="s">
        <v>183</v>
      </c>
      <c r="C79" t="s">
        <v>184</v>
      </c>
      <c r="D79" t="s">
        <v>185</v>
      </c>
      <c r="E79" t="s">
        <v>91</v>
      </c>
      <c r="F79" t="s">
        <v>454</v>
      </c>
      <c r="G79">
        <v>90.545777074782706</v>
      </c>
      <c r="H79">
        <v>406912.72217407299</v>
      </c>
    </row>
    <row r="80" spans="1:8" x14ac:dyDescent="0.25">
      <c r="A80" t="s">
        <v>724</v>
      </c>
      <c r="B80" t="s">
        <v>186</v>
      </c>
      <c r="C80" t="s">
        <v>187</v>
      </c>
      <c r="D80" t="s">
        <v>188</v>
      </c>
      <c r="E80" t="s">
        <v>91</v>
      </c>
      <c r="F80" t="s">
        <v>454</v>
      </c>
      <c r="G80">
        <v>139.30162327402601</v>
      </c>
      <c r="H80">
        <v>626021.49499347305</v>
      </c>
    </row>
    <row r="81" spans="1:8" x14ac:dyDescent="0.25">
      <c r="A81" t="s">
        <v>724</v>
      </c>
      <c r="B81" t="s">
        <v>189</v>
      </c>
      <c r="C81" t="s">
        <v>190</v>
      </c>
      <c r="D81" t="s">
        <v>191</v>
      </c>
      <c r="E81" t="s">
        <v>91</v>
      </c>
      <c r="F81" t="s">
        <v>454</v>
      </c>
      <c r="G81">
        <v>95.0599998</v>
      </c>
      <c r="H81">
        <v>427199.63910119998</v>
      </c>
    </row>
    <row r="82" spans="1:8" x14ac:dyDescent="0.25">
      <c r="A82" t="s">
        <v>724</v>
      </c>
      <c r="B82" t="s">
        <v>192</v>
      </c>
      <c r="C82" t="s">
        <v>193</v>
      </c>
      <c r="D82" t="s">
        <v>194</v>
      </c>
      <c r="E82" t="s">
        <v>91</v>
      </c>
      <c r="F82" t="s">
        <v>454</v>
      </c>
      <c r="G82">
        <v>0</v>
      </c>
      <c r="H82">
        <v>0</v>
      </c>
    </row>
    <row r="83" spans="1:8" x14ac:dyDescent="0.25">
      <c r="A83" t="s">
        <v>724</v>
      </c>
      <c r="B83" t="s">
        <v>195</v>
      </c>
      <c r="C83" t="s">
        <v>196</v>
      </c>
      <c r="D83" t="s">
        <v>197</v>
      </c>
      <c r="E83" t="s">
        <v>91</v>
      </c>
      <c r="F83" t="s">
        <v>454</v>
      </c>
      <c r="G83">
        <v>80.346666200000001</v>
      </c>
      <c r="H83">
        <v>361077.91790280002</v>
      </c>
    </row>
    <row r="84" spans="1:8" x14ac:dyDescent="0.25">
      <c r="A84" t="s">
        <v>724</v>
      </c>
      <c r="B84" t="s">
        <v>198</v>
      </c>
      <c r="C84" t="s">
        <v>199</v>
      </c>
      <c r="D84" t="s">
        <v>200</v>
      </c>
      <c r="E84" t="s">
        <v>91</v>
      </c>
      <c r="F84" t="s">
        <v>454</v>
      </c>
      <c r="G84">
        <v>64.452011828301806</v>
      </c>
      <c r="H84">
        <v>289647.34115638799</v>
      </c>
    </row>
    <row r="85" spans="1:8" x14ac:dyDescent="0.25">
      <c r="A85" t="s">
        <v>724</v>
      </c>
      <c r="B85" t="s">
        <v>201</v>
      </c>
      <c r="C85" t="s">
        <v>202</v>
      </c>
      <c r="D85" t="s">
        <v>203</v>
      </c>
      <c r="E85" t="s">
        <v>91</v>
      </c>
      <c r="F85" t="s">
        <v>454</v>
      </c>
      <c r="G85">
        <v>40.303054950000003</v>
      </c>
      <c r="H85">
        <v>181121.92894529999</v>
      </c>
    </row>
    <row r="86" spans="1:8" x14ac:dyDescent="0.25">
      <c r="A86" t="s">
        <v>724</v>
      </c>
      <c r="B86" t="s">
        <v>204</v>
      </c>
      <c r="C86" t="s">
        <v>205</v>
      </c>
      <c r="D86" t="s">
        <v>206</v>
      </c>
      <c r="E86" t="s">
        <v>91</v>
      </c>
      <c r="F86" t="s">
        <v>454</v>
      </c>
      <c r="G86">
        <v>136.848517771274</v>
      </c>
      <c r="H86">
        <v>614997.23886410496</v>
      </c>
    </row>
    <row r="87" spans="1:8" x14ac:dyDescent="0.25">
      <c r="A87" t="s">
        <v>724</v>
      </c>
      <c r="B87" t="s">
        <v>207</v>
      </c>
      <c r="C87" t="s">
        <v>208</v>
      </c>
      <c r="D87" t="s">
        <v>209</v>
      </c>
      <c r="E87" t="s">
        <v>91</v>
      </c>
      <c r="F87" t="s">
        <v>454</v>
      </c>
      <c r="G87">
        <v>120.74222159999999</v>
      </c>
      <c r="H87">
        <v>542615.54387040006</v>
      </c>
    </row>
    <row r="88" spans="1:8" x14ac:dyDescent="0.25">
      <c r="A88" t="s">
        <v>724</v>
      </c>
      <c r="B88" t="s">
        <v>210</v>
      </c>
      <c r="C88" t="s">
        <v>211</v>
      </c>
      <c r="D88" t="s">
        <v>212</v>
      </c>
      <c r="E88" t="s">
        <v>91</v>
      </c>
      <c r="F88" t="s">
        <v>454</v>
      </c>
      <c r="G88">
        <v>63.449165499999999</v>
      </c>
      <c r="H88">
        <v>285140.549757</v>
      </c>
    </row>
    <row r="89" spans="1:8" x14ac:dyDescent="0.25">
      <c r="A89" t="s">
        <v>724</v>
      </c>
      <c r="B89" t="s">
        <v>213</v>
      </c>
      <c r="C89" t="s">
        <v>214</v>
      </c>
      <c r="D89" t="s">
        <v>215</v>
      </c>
      <c r="E89" t="s">
        <v>91</v>
      </c>
      <c r="F89" t="s">
        <v>454</v>
      </c>
      <c r="G89">
        <v>0</v>
      </c>
      <c r="H89">
        <v>0</v>
      </c>
    </row>
    <row r="90" spans="1:8" x14ac:dyDescent="0.25">
      <c r="A90" t="s">
        <v>724</v>
      </c>
      <c r="B90" t="s">
        <v>216</v>
      </c>
      <c r="C90" t="s">
        <v>217</v>
      </c>
      <c r="D90" t="s">
        <v>218</v>
      </c>
      <c r="E90" t="s">
        <v>91</v>
      </c>
      <c r="F90" t="s">
        <v>454</v>
      </c>
      <c r="G90">
        <v>37.548332899999998</v>
      </c>
      <c r="H90">
        <v>168742.20805260001</v>
      </c>
    </row>
    <row r="91" spans="1:8" x14ac:dyDescent="0.25">
      <c r="A91" t="s">
        <v>724</v>
      </c>
      <c r="B91" t="s">
        <v>219</v>
      </c>
      <c r="C91" t="s">
        <v>220</v>
      </c>
      <c r="D91" t="s">
        <v>221</v>
      </c>
      <c r="E91" t="s">
        <v>91</v>
      </c>
      <c r="F91" t="s">
        <v>454</v>
      </c>
      <c r="G91">
        <v>55.568713681481498</v>
      </c>
      <c r="H91">
        <v>249725.79928457801</v>
      </c>
    </row>
    <row r="92" spans="1:8" x14ac:dyDescent="0.25">
      <c r="A92" t="s">
        <v>724</v>
      </c>
      <c r="B92" t="s">
        <v>222</v>
      </c>
      <c r="C92" t="s">
        <v>223</v>
      </c>
      <c r="D92" t="s">
        <v>224</v>
      </c>
      <c r="E92" t="s">
        <v>91</v>
      </c>
      <c r="F92" t="s">
        <v>454</v>
      </c>
      <c r="G92">
        <v>42.878399328</v>
      </c>
      <c r="H92">
        <v>192695.52658003199</v>
      </c>
    </row>
    <row r="93" spans="1:8" x14ac:dyDescent="0.25">
      <c r="A93" t="s">
        <v>724</v>
      </c>
      <c r="B93" t="s">
        <v>225</v>
      </c>
      <c r="C93" t="s">
        <v>226</v>
      </c>
      <c r="D93" t="s">
        <v>227</v>
      </c>
      <c r="E93" t="s">
        <v>91</v>
      </c>
      <c r="F93" t="s">
        <v>454</v>
      </c>
      <c r="G93">
        <v>0</v>
      </c>
      <c r="H93">
        <v>0</v>
      </c>
    </row>
    <row r="94" spans="1:8" x14ac:dyDescent="0.25">
      <c r="A94" t="s">
        <v>724</v>
      </c>
      <c r="B94" t="s">
        <v>228</v>
      </c>
      <c r="C94" t="s">
        <v>229</v>
      </c>
      <c r="D94" t="s">
        <v>230</v>
      </c>
      <c r="E94" t="s">
        <v>91</v>
      </c>
      <c r="F94" t="s">
        <v>454</v>
      </c>
      <c r="G94">
        <v>34.546388399999998</v>
      </c>
      <c r="H94">
        <v>155251.46946960001</v>
      </c>
    </row>
    <row r="95" spans="1:8" x14ac:dyDescent="0.25">
      <c r="A95" t="s">
        <v>724</v>
      </c>
      <c r="B95" t="s">
        <v>231</v>
      </c>
      <c r="C95" t="s">
        <v>232</v>
      </c>
      <c r="D95" t="s">
        <v>233</v>
      </c>
      <c r="E95" t="s">
        <v>91</v>
      </c>
      <c r="F95" t="s">
        <v>454</v>
      </c>
      <c r="G95">
        <v>49.663054649999999</v>
      </c>
      <c r="H95">
        <v>223185.7675971</v>
      </c>
    </row>
    <row r="96" spans="1:8" x14ac:dyDescent="0.25">
      <c r="A96" t="s">
        <v>724</v>
      </c>
      <c r="B96" t="s">
        <v>234</v>
      </c>
      <c r="C96" t="s">
        <v>235</v>
      </c>
      <c r="D96" t="s">
        <v>236</v>
      </c>
      <c r="E96" t="s">
        <v>91</v>
      </c>
      <c r="F96" t="s">
        <v>454</v>
      </c>
      <c r="G96">
        <v>41.986874081250001</v>
      </c>
      <c r="H96">
        <v>188689.012121137</v>
      </c>
    </row>
    <row r="97" spans="1:8" x14ac:dyDescent="0.25">
      <c r="A97" t="s">
        <v>724</v>
      </c>
      <c r="B97" t="s">
        <v>237</v>
      </c>
      <c r="C97" t="s">
        <v>238</v>
      </c>
      <c r="D97" t="s">
        <v>239</v>
      </c>
      <c r="E97" t="s">
        <v>91</v>
      </c>
      <c r="F97" t="s">
        <v>454</v>
      </c>
      <c r="G97">
        <v>97.1615416881355</v>
      </c>
      <c r="H97">
        <v>436643.96834648098</v>
      </c>
    </row>
    <row r="98" spans="1:8" x14ac:dyDescent="0.25">
      <c r="A98" t="s">
        <v>724</v>
      </c>
      <c r="B98" t="s">
        <v>240</v>
      </c>
      <c r="C98" t="s">
        <v>241</v>
      </c>
      <c r="D98" t="s">
        <v>242</v>
      </c>
      <c r="E98" t="s">
        <v>91</v>
      </c>
      <c r="F98" t="s">
        <v>454</v>
      </c>
      <c r="G98">
        <v>0</v>
      </c>
      <c r="H98">
        <v>0</v>
      </c>
    </row>
    <row r="99" spans="1:8" x14ac:dyDescent="0.25">
      <c r="A99" t="s">
        <v>724</v>
      </c>
      <c r="B99" t="s">
        <v>243</v>
      </c>
      <c r="C99" t="s">
        <v>244</v>
      </c>
      <c r="D99" t="s">
        <v>245</v>
      </c>
      <c r="E99" t="s">
        <v>91</v>
      </c>
      <c r="F99" t="s">
        <v>454</v>
      </c>
      <c r="G99">
        <v>115.82105184198301</v>
      </c>
      <c r="H99">
        <v>520499.80697787198</v>
      </c>
    </row>
    <row r="100" spans="1:8" x14ac:dyDescent="0.25">
      <c r="A100" t="s">
        <v>724</v>
      </c>
      <c r="B100" t="s">
        <v>246</v>
      </c>
      <c r="C100" t="s">
        <v>247</v>
      </c>
      <c r="D100" t="s">
        <v>248</v>
      </c>
      <c r="E100" t="s">
        <v>91</v>
      </c>
      <c r="F100" t="s">
        <v>454</v>
      </c>
      <c r="G100">
        <v>87.708887799999999</v>
      </c>
      <c r="H100">
        <v>394163.74177319999</v>
      </c>
    </row>
    <row r="101" spans="1:8" x14ac:dyDescent="0.25">
      <c r="A101" t="s">
        <v>724</v>
      </c>
      <c r="B101" t="s">
        <v>249</v>
      </c>
      <c r="C101" t="s">
        <v>250</v>
      </c>
      <c r="D101" t="s">
        <v>251</v>
      </c>
      <c r="E101" t="s">
        <v>91</v>
      </c>
      <c r="F101" t="s">
        <v>454</v>
      </c>
      <c r="G101">
        <v>0</v>
      </c>
      <c r="H101">
        <v>0</v>
      </c>
    </row>
    <row r="102" spans="1:8" x14ac:dyDescent="0.25">
      <c r="A102" t="s">
        <v>724</v>
      </c>
      <c r="B102" t="s">
        <v>252</v>
      </c>
      <c r="C102" t="s">
        <v>253</v>
      </c>
      <c r="D102" t="s">
        <v>254</v>
      </c>
      <c r="E102" t="s">
        <v>91</v>
      </c>
      <c r="F102" t="s">
        <v>454</v>
      </c>
      <c r="G102">
        <v>34.440898401315799</v>
      </c>
      <c r="H102">
        <v>154777.397415513</v>
      </c>
    </row>
    <row r="103" spans="1:8" x14ac:dyDescent="0.25">
      <c r="A103" t="s">
        <v>724</v>
      </c>
      <c r="B103" t="s">
        <v>255</v>
      </c>
      <c r="C103" t="s">
        <v>256</v>
      </c>
      <c r="D103" t="s">
        <v>257</v>
      </c>
      <c r="E103" t="s">
        <v>91</v>
      </c>
      <c r="F103" t="s">
        <v>454</v>
      </c>
      <c r="G103">
        <v>0</v>
      </c>
      <c r="H103">
        <v>0</v>
      </c>
    </row>
    <row r="104" spans="1:8" x14ac:dyDescent="0.25">
      <c r="A104" t="s">
        <v>724</v>
      </c>
      <c r="B104" t="s">
        <v>258</v>
      </c>
      <c r="C104" t="s">
        <v>259</v>
      </c>
      <c r="D104" t="s">
        <v>260</v>
      </c>
      <c r="E104" t="s">
        <v>91</v>
      </c>
      <c r="F104" t="s">
        <v>454</v>
      </c>
      <c r="G104">
        <v>68.791327068042094</v>
      </c>
      <c r="H104">
        <v>309148.22384378099</v>
      </c>
    </row>
    <row r="105" spans="1:8" x14ac:dyDescent="0.25">
      <c r="A105" t="s">
        <v>724</v>
      </c>
      <c r="B105" t="s">
        <v>261</v>
      </c>
      <c r="C105" t="s">
        <v>262</v>
      </c>
      <c r="D105" t="s">
        <v>263</v>
      </c>
      <c r="E105" t="s">
        <v>91</v>
      </c>
      <c r="F105" t="s">
        <v>454</v>
      </c>
      <c r="G105">
        <v>88.917622966336594</v>
      </c>
      <c r="H105">
        <v>399595.79761071701</v>
      </c>
    </row>
    <row r="106" spans="1:8" x14ac:dyDescent="0.25">
      <c r="A106" t="s">
        <v>724</v>
      </c>
      <c r="B106" t="s">
        <v>264</v>
      </c>
      <c r="C106" t="s">
        <v>265</v>
      </c>
      <c r="D106" t="s">
        <v>266</v>
      </c>
      <c r="E106" t="s">
        <v>91</v>
      </c>
      <c r="F106" t="s">
        <v>454</v>
      </c>
      <c r="G106">
        <v>119.791329876563</v>
      </c>
      <c r="H106">
        <v>538342.23646527401</v>
      </c>
    </row>
    <row r="107" spans="1:8" x14ac:dyDescent="0.25">
      <c r="A107" t="s">
        <v>724</v>
      </c>
      <c r="B107" t="s">
        <v>267</v>
      </c>
      <c r="C107" t="s">
        <v>268</v>
      </c>
      <c r="D107" t="s">
        <v>269</v>
      </c>
      <c r="E107" t="s">
        <v>91</v>
      </c>
      <c r="F107" t="s">
        <v>454</v>
      </c>
      <c r="G107">
        <v>180.53499959999999</v>
      </c>
      <c r="H107">
        <v>811324.28820239997</v>
      </c>
    </row>
    <row r="108" spans="1:8" x14ac:dyDescent="0.25">
      <c r="A108" t="s">
        <v>724</v>
      </c>
      <c r="B108" t="s">
        <v>270</v>
      </c>
      <c r="C108" t="s">
        <v>271</v>
      </c>
      <c r="D108" t="s">
        <v>272</v>
      </c>
      <c r="E108" t="s">
        <v>91</v>
      </c>
      <c r="F108" t="s">
        <v>454</v>
      </c>
      <c r="G108">
        <v>0</v>
      </c>
      <c r="H108">
        <v>0</v>
      </c>
    </row>
    <row r="109" spans="1:8" x14ac:dyDescent="0.25">
      <c r="A109" t="s">
        <v>724</v>
      </c>
      <c r="B109" t="s">
        <v>273</v>
      </c>
      <c r="C109" t="s">
        <v>274</v>
      </c>
      <c r="D109" t="s">
        <v>275</v>
      </c>
      <c r="E109" t="s">
        <v>91</v>
      </c>
      <c r="F109" t="s">
        <v>454</v>
      </c>
      <c r="G109">
        <v>83.090336237491698</v>
      </c>
      <c r="H109">
        <v>373407.97105128801</v>
      </c>
    </row>
    <row r="110" spans="1:8" x14ac:dyDescent="0.25">
      <c r="A110" t="s">
        <v>724</v>
      </c>
      <c r="B110" t="s">
        <v>276</v>
      </c>
      <c r="C110" t="s">
        <v>277</v>
      </c>
      <c r="D110" t="s">
        <v>278</v>
      </c>
      <c r="E110" t="s">
        <v>91</v>
      </c>
      <c r="F110" t="s">
        <v>454</v>
      </c>
      <c r="G110">
        <v>82.809999899999994</v>
      </c>
      <c r="H110">
        <v>372148.13955060003</v>
      </c>
    </row>
    <row r="111" spans="1:8" x14ac:dyDescent="0.25">
      <c r="A111" t="s">
        <v>724</v>
      </c>
      <c r="B111" t="s">
        <v>279</v>
      </c>
      <c r="C111" t="s">
        <v>280</v>
      </c>
      <c r="D111" t="s">
        <v>281</v>
      </c>
      <c r="E111" t="s">
        <v>91</v>
      </c>
      <c r="F111" t="s">
        <v>454</v>
      </c>
      <c r="G111">
        <v>17.4449997</v>
      </c>
      <c r="H111">
        <v>78397.828651799995</v>
      </c>
    </row>
    <row r="112" spans="1:8" x14ac:dyDescent="0.25">
      <c r="A112" t="s">
        <v>724</v>
      </c>
      <c r="B112" t="s">
        <v>282</v>
      </c>
      <c r="C112" t="s">
        <v>283</v>
      </c>
      <c r="D112" t="s">
        <v>284</v>
      </c>
      <c r="E112" t="s">
        <v>91</v>
      </c>
      <c r="F112" t="s">
        <v>454</v>
      </c>
      <c r="G112">
        <v>60.671781502037398</v>
      </c>
      <c r="H112">
        <v>272658.98607015598</v>
      </c>
    </row>
    <row r="113" spans="1:8" x14ac:dyDescent="0.25">
      <c r="A113" t="s">
        <v>724</v>
      </c>
      <c r="B113" t="s">
        <v>285</v>
      </c>
      <c r="C113" t="s">
        <v>286</v>
      </c>
      <c r="D113" t="s">
        <v>287</v>
      </c>
      <c r="E113" t="s">
        <v>91</v>
      </c>
      <c r="F113" t="s">
        <v>454</v>
      </c>
      <c r="G113">
        <v>157.31775187078699</v>
      </c>
      <c r="H113">
        <v>706985.97690731694</v>
      </c>
    </row>
    <row r="114" spans="1:8" x14ac:dyDescent="0.25">
      <c r="A114" t="s">
        <v>724</v>
      </c>
      <c r="B114" t="s">
        <v>288</v>
      </c>
      <c r="C114" t="s">
        <v>289</v>
      </c>
      <c r="D114" t="s">
        <v>290</v>
      </c>
      <c r="E114" t="s">
        <v>91</v>
      </c>
      <c r="F114" t="s">
        <v>454</v>
      </c>
      <c r="G114">
        <v>39.809999699999999</v>
      </c>
      <c r="H114">
        <v>178906.13865179999</v>
      </c>
    </row>
    <row r="115" spans="1:8" x14ac:dyDescent="0.25">
      <c r="A115" t="s">
        <v>724</v>
      </c>
      <c r="B115" t="s">
        <v>294</v>
      </c>
      <c r="C115" t="s">
        <v>295</v>
      </c>
      <c r="D115" t="s">
        <v>296</v>
      </c>
      <c r="E115" t="s">
        <v>91</v>
      </c>
      <c r="F115" t="s">
        <v>454</v>
      </c>
      <c r="G115">
        <v>33.990450314754099</v>
      </c>
      <c r="H115">
        <v>152753.08371450499</v>
      </c>
    </row>
    <row r="116" spans="1:8" x14ac:dyDescent="0.25">
      <c r="A116" t="s">
        <v>724</v>
      </c>
      <c r="B116" t="s">
        <v>297</v>
      </c>
      <c r="C116" t="s">
        <v>298</v>
      </c>
      <c r="D116" t="s">
        <v>299</v>
      </c>
      <c r="E116" t="s">
        <v>91</v>
      </c>
      <c r="F116" t="s">
        <v>454</v>
      </c>
      <c r="G116">
        <v>40.494230307692298</v>
      </c>
      <c r="H116">
        <v>181981.07100276899</v>
      </c>
    </row>
    <row r="117" spans="1:8" x14ac:dyDescent="0.25">
      <c r="A117" t="s">
        <v>724</v>
      </c>
      <c r="B117" t="s">
        <v>300</v>
      </c>
      <c r="C117" t="s">
        <v>301</v>
      </c>
      <c r="D117" t="s">
        <v>302</v>
      </c>
      <c r="E117" t="s">
        <v>91</v>
      </c>
      <c r="F117" t="s">
        <v>454</v>
      </c>
      <c r="G117">
        <v>29.319999299999999</v>
      </c>
      <c r="H117">
        <v>131764.07685419999</v>
      </c>
    </row>
    <row r="118" spans="1:8" x14ac:dyDescent="0.25">
      <c r="A118" t="s">
        <v>724</v>
      </c>
      <c r="B118" t="s">
        <v>303</v>
      </c>
      <c r="C118" t="s">
        <v>304</v>
      </c>
      <c r="D118" t="s">
        <v>305</v>
      </c>
      <c r="E118" t="s">
        <v>91</v>
      </c>
      <c r="F118" t="s">
        <v>454</v>
      </c>
      <c r="G118">
        <v>37.5642391304348</v>
      </c>
      <c r="H118">
        <v>168813.690652174</v>
      </c>
    </row>
    <row r="119" spans="1:8" x14ac:dyDescent="0.25">
      <c r="A119" t="s">
        <v>724</v>
      </c>
      <c r="B119" t="s">
        <v>306</v>
      </c>
      <c r="C119" t="s">
        <v>307</v>
      </c>
      <c r="D119" t="s">
        <v>308</v>
      </c>
      <c r="E119" t="s">
        <v>91</v>
      </c>
      <c r="F119" t="s">
        <v>454</v>
      </c>
      <c r="G119">
        <v>38.540079621782503</v>
      </c>
      <c r="H119">
        <v>173199.11782029099</v>
      </c>
    </row>
    <row r="120" spans="1:8" x14ac:dyDescent="0.25">
      <c r="A120" t="s">
        <v>724</v>
      </c>
      <c r="B120" t="s">
        <v>309</v>
      </c>
      <c r="C120" t="s">
        <v>310</v>
      </c>
      <c r="D120" t="s">
        <v>311</v>
      </c>
      <c r="E120" t="s">
        <v>91</v>
      </c>
      <c r="F120" t="s">
        <v>454</v>
      </c>
      <c r="G120">
        <v>26.201378979310299</v>
      </c>
      <c r="H120">
        <v>117748.99713302001</v>
      </c>
    </row>
    <row r="121" spans="1:8" x14ac:dyDescent="0.25">
      <c r="A121" t="s">
        <v>724</v>
      </c>
      <c r="B121" t="s">
        <v>312</v>
      </c>
      <c r="C121" t="s">
        <v>313</v>
      </c>
      <c r="D121" t="s">
        <v>314</v>
      </c>
      <c r="E121" t="s">
        <v>91</v>
      </c>
      <c r="F121" t="s">
        <v>454</v>
      </c>
      <c r="G121">
        <v>72.726446936842095</v>
      </c>
      <c r="H121">
        <v>326832.65253416798</v>
      </c>
    </row>
    <row r="122" spans="1:8" x14ac:dyDescent="0.25">
      <c r="A122" t="s">
        <v>724</v>
      </c>
      <c r="B122" t="s">
        <v>315</v>
      </c>
      <c r="C122" t="s">
        <v>316</v>
      </c>
      <c r="D122" t="s">
        <v>317</v>
      </c>
      <c r="E122" t="s">
        <v>91</v>
      </c>
      <c r="F122" t="s">
        <v>454</v>
      </c>
      <c r="G122">
        <v>0</v>
      </c>
      <c r="H122">
        <v>0</v>
      </c>
    </row>
    <row r="123" spans="1:8" x14ac:dyDescent="0.25">
      <c r="A123" t="s">
        <v>724</v>
      </c>
      <c r="B123" t="s">
        <v>318</v>
      </c>
      <c r="C123" t="s">
        <v>319</v>
      </c>
      <c r="D123" t="s">
        <v>320</v>
      </c>
      <c r="E123" t="s">
        <v>91</v>
      </c>
      <c r="F123" t="s">
        <v>454</v>
      </c>
      <c r="G123">
        <v>81.005624437500003</v>
      </c>
      <c r="H123">
        <v>364039.27622212499</v>
      </c>
    </row>
    <row r="124" spans="1:8" x14ac:dyDescent="0.25">
      <c r="A124" t="s">
        <v>724</v>
      </c>
      <c r="B124" t="s">
        <v>321</v>
      </c>
      <c r="C124" t="s">
        <v>322</v>
      </c>
      <c r="D124" t="s">
        <v>323</v>
      </c>
      <c r="E124" t="s">
        <v>91</v>
      </c>
      <c r="F124" t="s">
        <v>454</v>
      </c>
      <c r="G124">
        <v>135.22821169237099</v>
      </c>
      <c r="H124">
        <v>607715.58334551495</v>
      </c>
    </row>
    <row r="125" spans="1:8" x14ac:dyDescent="0.25">
      <c r="A125" t="s">
        <v>724</v>
      </c>
      <c r="B125" t="s">
        <v>324</v>
      </c>
      <c r="C125" t="s">
        <v>325</v>
      </c>
      <c r="D125" t="s">
        <v>326</v>
      </c>
      <c r="E125" t="s">
        <v>91</v>
      </c>
      <c r="F125" t="s">
        <v>454</v>
      </c>
      <c r="G125">
        <v>22.879999349999999</v>
      </c>
      <c r="H125">
        <v>102822.71707889999</v>
      </c>
    </row>
    <row r="126" spans="1:8" x14ac:dyDescent="0.25">
      <c r="A126" t="s">
        <v>724</v>
      </c>
      <c r="B126" t="s">
        <v>327</v>
      </c>
      <c r="C126" t="s">
        <v>328</v>
      </c>
      <c r="D126" t="s">
        <v>329</v>
      </c>
      <c r="E126" t="s">
        <v>91</v>
      </c>
      <c r="F126" t="s">
        <v>454</v>
      </c>
      <c r="G126">
        <v>59.840149033536598</v>
      </c>
      <c r="H126">
        <v>268921.629756713</v>
      </c>
    </row>
    <row r="127" spans="1:8" x14ac:dyDescent="0.25">
      <c r="A127" t="s">
        <v>724</v>
      </c>
      <c r="B127" t="s">
        <v>330</v>
      </c>
      <c r="C127" t="s">
        <v>331</v>
      </c>
      <c r="D127" t="s">
        <v>332</v>
      </c>
      <c r="E127" t="s">
        <v>91</v>
      </c>
      <c r="F127" t="s">
        <v>454</v>
      </c>
      <c r="G127">
        <v>0</v>
      </c>
      <c r="H127">
        <v>0</v>
      </c>
    </row>
    <row r="128" spans="1:8" x14ac:dyDescent="0.25">
      <c r="A128" t="s">
        <v>724</v>
      </c>
      <c r="B128" t="s">
        <v>333</v>
      </c>
      <c r="C128" t="s">
        <v>334</v>
      </c>
      <c r="D128" t="s">
        <v>335</v>
      </c>
      <c r="E128" t="s">
        <v>91</v>
      </c>
      <c r="F128" t="s">
        <v>454</v>
      </c>
      <c r="G128">
        <v>0</v>
      </c>
      <c r="H128">
        <v>0</v>
      </c>
    </row>
    <row r="129" spans="1:8" x14ac:dyDescent="0.25">
      <c r="A129" t="s">
        <v>724</v>
      </c>
      <c r="B129" t="s">
        <v>336</v>
      </c>
      <c r="C129" t="s">
        <v>337</v>
      </c>
      <c r="D129" t="s">
        <v>338</v>
      </c>
      <c r="E129" t="s">
        <v>91</v>
      </c>
      <c r="F129" t="s">
        <v>454</v>
      </c>
      <c r="G129">
        <v>0</v>
      </c>
      <c r="H129">
        <v>0</v>
      </c>
    </row>
    <row r="130" spans="1:8" x14ac:dyDescent="0.25">
      <c r="A130" t="s">
        <v>724</v>
      </c>
      <c r="B130" t="s">
        <v>339</v>
      </c>
      <c r="C130" t="s">
        <v>340</v>
      </c>
      <c r="D130" t="s">
        <v>341</v>
      </c>
      <c r="E130" t="s">
        <v>91</v>
      </c>
      <c r="F130" t="s">
        <v>454</v>
      </c>
      <c r="G130">
        <v>293.99921856380797</v>
      </c>
      <c r="H130">
        <v>1321232.4882257499</v>
      </c>
    </row>
    <row r="131" spans="1:8" x14ac:dyDescent="0.25">
      <c r="A131" t="s">
        <v>724</v>
      </c>
      <c r="B131" t="s">
        <v>342</v>
      </c>
      <c r="C131" t="s">
        <v>343</v>
      </c>
      <c r="D131" t="s">
        <v>344</v>
      </c>
      <c r="E131" t="s">
        <v>91</v>
      </c>
      <c r="F131" t="s">
        <v>454</v>
      </c>
      <c r="G131">
        <v>34.894999800000001</v>
      </c>
      <c r="H131">
        <v>156818.1291012</v>
      </c>
    </row>
    <row r="132" spans="1:8" x14ac:dyDescent="0.25">
      <c r="A132" t="s">
        <v>724</v>
      </c>
      <c r="B132" t="s">
        <v>345</v>
      </c>
      <c r="C132" t="s">
        <v>346</v>
      </c>
      <c r="D132" t="s">
        <v>347</v>
      </c>
      <c r="E132" t="s">
        <v>91</v>
      </c>
      <c r="F132" t="s">
        <v>454</v>
      </c>
      <c r="G132">
        <v>54.645965498487698</v>
      </c>
      <c r="H132">
        <v>245578.968950204</v>
      </c>
    </row>
    <row r="133" spans="1:8" x14ac:dyDescent="0.25">
      <c r="A133" t="s">
        <v>724</v>
      </c>
      <c r="B133" t="s">
        <v>348</v>
      </c>
      <c r="C133" t="s">
        <v>349</v>
      </c>
      <c r="D133" t="s">
        <v>350</v>
      </c>
      <c r="E133" t="s">
        <v>91</v>
      </c>
      <c r="F133" t="s">
        <v>454</v>
      </c>
      <c r="G133">
        <v>66.776737465714305</v>
      </c>
      <c r="H133">
        <v>300094.65817091998</v>
      </c>
    </row>
    <row r="134" spans="1:8" x14ac:dyDescent="0.25">
      <c r="A134" t="s">
        <v>724</v>
      </c>
      <c r="B134" t="s">
        <v>351</v>
      </c>
      <c r="C134" t="s">
        <v>352</v>
      </c>
      <c r="D134" t="s">
        <v>353</v>
      </c>
      <c r="E134" t="s">
        <v>91</v>
      </c>
      <c r="F134" t="s">
        <v>454</v>
      </c>
      <c r="G134">
        <v>39.683720616279103</v>
      </c>
      <c r="H134">
        <v>178338.64044955801</v>
      </c>
    </row>
    <row r="135" spans="1:8" x14ac:dyDescent="0.25">
      <c r="A135" t="s">
        <v>724</v>
      </c>
      <c r="B135" t="s">
        <v>354</v>
      </c>
      <c r="C135" t="s">
        <v>355</v>
      </c>
      <c r="D135" t="s">
        <v>356</v>
      </c>
      <c r="E135" t="s">
        <v>91</v>
      </c>
      <c r="F135" t="s">
        <v>454</v>
      </c>
      <c r="G135">
        <v>43.124443800000002</v>
      </c>
      <c r="H135">
        <v>193801.25043720001</v>
      </c>
    </row>
    <row r="136" spans="1:8" x14ac:dyDescent="0.25">
      <c r="A136" t="s">
        <v>724</v>
      </c>
      <c r="B136" t="s">
        <v>357</v>
      </c>
      <c r="C136" t="s">
        <v>358</v>
      </c>
      <c r="D136" t="s">
        <v>359</v>
      </c>
      <c r="E136" t="s">
        <v>91</v>
      </c>
      <c r="F136" t="s">
        <v>454</v>
      </c>
      <c r="G136">
        <v>16.549999199999998</v>
      </c>
      <c r="H136">
        <v>74375.696404799994</v>
      </c>
    </row>
    <row r="137" spans="1:8" x14ac:dyDescent="0.25">
      <c r="A137" t="s">
        <v>724</v>
      </c>
      <c r="B137" t="s">
        <v>360</v>
      </c>
      <c r="C137" t="s">
        <v>361</v>
      </c>
      <c r="D137" t="s">
        <v>362</v>
      </c>
      <c r="E137" t="s">
        <v>91</v>
      </c>
      <c r="F137" t="s">
        <v>454</v>
      </c>
      <c r="G137">
        <v>0</v>
      </c>
      <c r="H137">
        <v>0</v>
      </c>
    </row>
    <row r="138" spans="1:8" x14ac:dyDescent="0.25">
      <c r="A138" t="s">
        <v>724</v>
      </c>
      <c r="B138" t="s">
        <v>363</v>
      </c>
      <c r="C138" t="s">
        <v>364</v>
      </c>
      <c r="D138" t="s">
        <v>365</v>
      </c>
      <c r="E138" t="s">
        <v>91</v>
      </c>
      <c r="F138" t="s">
        <v>454</v>
      </c>
      <c r="G138">
        <v>0</v>
      </c>
      <c r="H138">
        <v>0</v>
      </c>
    </row>
    <row r="139" spans="1:8" x14ac:dyDescent="0.25">
      <c r="A139" t="s">
        <v>724</v>
      </c>
      <c r="B139" t="s">
        <v>366</v>
      </c>
      <c r="C139" t="s">
        <v>367</v>
      </c>
      <c r="D139" t="s">
        <v>368</v>
      </c>
      <c r="E139" t="s">
        <v>91</v>
      </c>
      <c r="F139" t="s">
        <v>454</v>
      </c>
      <c r="G139">
        <v>0</v>
      </c>
      <c r="H139">
        <v>0</v>
      </c>
    </row>
    <row r="140" spans="1:8" x14ac:dyDescent="0.25">
      <c r="A140" t="s">
        <v>724</v>
      </c>
      <c r="B140" t="s">
        <v>369</v>
      </c>
      <c r="C140" t="s">
        <v>370</v>
      </c>
      <c r="D140" t="s">
        <v>371</v>
      </c>
      <c r="E140" t="s">
        <v>91</v>
      </c>
      <c r="F140" t="s">
        <v>454</v>
      </c>
      <c r="G140">
        <v>76.3833858387097</v>
      </c>
      <c r="H140">
        <v>343266.93595916103</v>
      </c>
    </row>
    <row r="141" spans="1:8" x14ac:dyDescent="0.25">
      <c r="A141" t="s">
        <v>724</v>
      </c>
      <c r="B141" t="s">
        <v>372</v>
      </c>
      <c r="C141" t="s">
        <v>373</v>
      </c>
      <c r="D141" t="s">
        <v>374</v>
      </c>
      <c r="E141" t="s">
        <v>91</v>
      </c>
      <c r="F141" t="s">
        <v>454</v>
      </c>
      <c r="G141">
        <v>65.771958952702803</v>
      </c>
      <c r="H141">
        <v>295579.18353344599</v>
      </c>
    </row>
    <row r="142" spans="1:8" x14ac:dyDescent="0.25">
      <c r="A142" t="s">
        <v>724</v>
      </c>
      <c r="B142" t="s">
        <v>375</v>
      </c>
      <c r="C142" t="s">
        <v>376</v>
      </c>
      <c r="D142" t="s">
        <v>377</v>
      </c>
      <c r="E142" t="s">
        <v>91</v>
      </c>
      <c r="F142" t="s">
        <v>454</v>
      </c>
      <c r="G142">
        <v>86.041891200571399</v>
      </c>
      <c r="H142">
        <v>386672.25905536802</v>
      </c>
    </row>
    <row r="143" spans="1:8" x14ac:dyDescent="0.25">
      <c r="A143" t="s">
        <v>724</v>
      </c>
      <c r="B143" t="s">
        <v>378</v>
      </c>
      <c r="C143" t="s">
        <v>379</v>
      </c>
      <c r="D143" t="s">
        <v>380</v>
      </c>
      <c r="E143" t="s">
        <v>91</v>
      </c>
      <c r="F143" t="s">
        <v>454</v>
      </c>
      <c r="G143">
        <v>210.599123376623</v>
      </c>
      <c r="H143">
        <v>946432.46045454405</v>
      </c>
    </row>
    <row r="144" spans="1:8" x14ac:dyDescent="0.25">
      <c r="A144" t="s">
        <v>724</v>
      </c>
      <c r="B144" t="s">
        <v>381</v>
      </c>
      <c r="C144" t="s">
        <v>382</v>
      </c>
      <c r="D144" t="s">
        <v>383</v>
      </c>
      <c r="E144" t="s">
        <v>91</v>
      </c>
      <c r="F144" t="s">
        <v>454</v>
      </c>
      <c r="G144">
        <v>0</v>
      </c>
      <c r="H144">
        <v>0</v>
      </c>
    </row>
    <row r="145" spans="1:8" x14ac:dyDescent="0.25">
      <c r="A145" t="s">
        <v>724</v>
      </c>
      <c r="B145" t="s">
        <v>384</v>
      </c>
      <c r="C145" t="s">
        <v>385</v>
      </c>
      <c r="D145" t="s">
        <v>386</v>
      </c>
      <c r="E145" t="s">
        <v>91</v>
      </c>
      <c r="F145" t="s">
        <v>454</v>
      </c>
      <c r="G145">
        <v>0</v>
      </c>
      <c r="H145">
        <v>0</v>
      </c>
    </row>
    <row r="146" spans="1:8" x14ac:dyDescent="0.25">
      <c r="A146" t="s">
        <v>724</v>
      </c>
      <c r="B146" t="s">
        <v>387</v>
      </c>
      <c r="C146" t="s">
        <v>388</v>
      </c>
      <c r="D146" t="s">
        <v>389</v>
      </c>
      <c r="E146" t="s">
        <v>91</v>
      </c>
      <c r="F146" t="s">
        <v>454</v>
      </c>
      <c r="G146">
        <v>79.809999300000001</v>
      </c>
      <c r="H146">
        <v>358666.13685419998</v>
      </c>
    </row>
    <row r="147" spans="1:8" x14ac:dyDescent="0.25">
      <c r="A147" t="s">
        <v>724</v>
      </c>
      <c r="B147" t="s">
        <v>390</v>
      </c>
      <c r="C147" t="s">
        <v>391</v>
      </c>
      <c r="D147" t="s">
        <v>392</v>
      </c>
      <c r="E147" t="s">
        <v>91</v>
      </c>
      <c r="F147" t="s">
        <v>454</v>
      </c>
      <c r="G147">
        <v>28.444999500000002</v>
      </c>
      <c r="H147">
        <v>127831.82775300001</v>
      </c>
    </row>
    <row r="148" spans="1:8" x14ac:dyDescent="0.25">
      <c r="A148" t="s">
        <v>724</v>
      </c>
      <c r="B148" t="s">
        <v>393</v>
      </c>
      <c r="C148" t="s">
        <v>394</v>
      </c>
      <c r="D148" t="s">
        <v>395</v>
      </c>
      <c r="E148" t="s">
        <v>91</v>
      </c>
      <c r="F148" t="s">
        <v>454</v>
      </c>
      <c r="G148">
        <v>0</v>
      </c>
      <c r="H148">
        <v>0</v>
      </c>
    </row>
    <row r="149" spans="1:8" x14ac:dyDescent="0.25">
      <c r="A149" t="s">
        <v>724</v>
      </c>
      <c r="B149" t="s">
        <v>396</v>
      </c>
      <c r="C149" t="s">
        <v>397</v>
      </c>
      <c r="D149" t="s">
        <v>398</v>
      </c>
      <c r="E149" t="s">
        <v>91</v>
      </c>
      <c r="F149" t="s">
        <v>454</v>
      </c>
      <c r="G149">
        <v>73.3656111772152</v>
      </c>
      <c r="H149">
        <v>329705.05663040502</v>
      </c>
    </row>
    <row r="150" spans="1:8" x14ac:dyDescent="0.25">
      <c r="A150" t="s">
        <v>724</v>
      </c>
      <c r="B150" t="s">
        <v>399</v>
      </c>
      <c r="C150" t="s">
        <v>400</v>
      </c>
      <c r="D150" t="s">
        <v>401</v>
      </c>
      <c r="E150" t="s">
        <v>91</v>
      </c>
      <c r="F150" t="s">
        <v>454</v>
      </c>
      <c r="G150">
        <v>32.701598277083299</v>
      </c>
      <c r="H150">
        <v>146960.98265721201</v>
      </c>
    </row>
    <row r="151" spans="1:8" x14ac:dyDescent="0.25">
      <c r="A151" t="s">
        <v>724</v>
      </c>
      <c r="B151" t="s">
        <v>402</v>
      </c>
      <c r="C151" t="s">
        <v>403</v>
      </c>
      <c r="D151" t="s">
        <v>404</v>
      </c>
      <c r="E151" t="s">
        <v>91</v>
      </c>
      <c r="F151" t="s">
        <v>454</v>
      </c>
      <c r="G151">
        <v>52.490329778481097</v>
      </c>
      <c r="H151">
        <v>235891.542024494</v>
      </c>
    </row>
    <row r="152" spans="1:8" x14ac:dyDescent="0.25">
      <c r="A152" t="s">
        <v>724</v>
      </c>
      <c r="B152" t="s">
        <v>405</v>
      </c>
      <c r="C152" t="s">
        <v>406</v>
      </c>
      <c r="D152" t="s">
        <v>407</v>
      </c>
      <c r="E152" t="s">
        <v>91</v>
      </c>
      <c r="F152" t="s">
        <v>454</v>
      </c>
      <c r="G152">
        <v>0</v>
      </c>
      <c r="H152">
        <v>0</v>
      </c>
    </row>
    <row r="153" spans="1:8" x14ac:dyDescent="0.25">
      <c r="A153" t="s">
        <v>724</v>
      </c>
      <c r="B153" t="s">
        <v>408</v>
      </c>
      <c r="C153" t="s">
        <v>409</v>
      </c>
      <c r="D153" t="s">
        <v>410</v>
      </c>
      <c r="E153" t="s">
        <v>91</v>
      </c>
      <c r="F153" t="s">
        <v>454</v>
      </c>
      <c r="G153">
        <v>57.851595008823601</v>
      </c>
      <c r="H153">
        <v>259985.067969653</v>
      </c>
    </row>
    <row r="154" spans="1:8" x14ac:dyDescent="0.25">
      <c r="A154" t="s">
        <v>724</v>
      </c>
      <c r="B154" t="s">
        <v>411</v>
      </c>
      <c r="C154" t="s">
        <v>412</v>
      </c>
      <c r="D154" t="s">
        <v>413</v>
      </c>
      <c r="E154" t="s">
        <v>91</v>
      </c>
      <c r="F154" t="s">
        <v>454</v>
      </c>
      <c r="G154">
        <v>67.057691538461498</v>
      </c>
      <c r="H154">
        <v>301357.26577384601</v>
      </c>
    </row>
    <row r="155" spans="1:8" x14ac:dyDescent="0.25">
      <c r="A155" t="s">
        <v>724</v>
      </c>
      <c r="B155" t="s">
        <v>414</v>
      </c>
      <c r="C155" t="s">
        <v>415</v>
      </c>
      <c r="D155" t="s">
        <v>416</v>
      </c>
      <c r="E155" t="s">
        <v>91</v>
      </c>
      <c r="F155" t="s">
        <v>454</v>
      </c>
      <c r="G155">
        <v>42.894805314166703</v>
      </c>
      <c r="H155">
        <v>192769.25508186501</v>
      </c>
    </row>
    <row r="156" spans="1:8" x14ac:dyDescent="0.25">
      <c r="A156" t="s">
        <v>724</v>
      </c>
      <c r="B156" t="s">
        <v>487</v>
      </c>
      <c r="C156" t="s">
        <v>488</v>
      </c>
      <c r="D156" t="s">
        <v>417</v>
      </c>
      <c r="E156" t="s">
        <v>91</v>
      </c>
      <c r="F156" t="s">
        <v>454</v>
      </c>
      <c r="G156">
        <v>0</v>
      </c>
      <c r="H156">
        <v>0</v>
      </c>
    </row>
    <row r="157" spans="1:8" x14ac:dyDescent="0.25">
      <c r="A157" t="s">
        <v>724</v>
      </c>
      <c r="B157" t="s">
        <v>531</v>
      </c>
      <c r="C157" t="s">
        <v>532</v>
      </c>
      <c r="D157" t="s">
        <v>533</v>
      </c>
      <c r="E157" t="s">
        <v>91</v>
      </c>
      <c r="F157" t="s">
        <v>454</v>
      </c>
      <c r="G157">
        <v>29.7</v>
      </c>
      <c r="H157">
        <v>133471.79999999999</v>
      </c>
    </row>
    <row r="158" spans="1:8" x14ac:dyDescent="0.25">
      <c r="A158" t="s">
        <v>724</v>
      </c>
      <c r="B158" t="s">
        <v>594</v>
      </c>
      <c r="C158" t="s">
        <v>595</v>
      </c>
      <c r="D158" t="s">
        <v>534</v>
      </c>
      <c r="E158" t="s">
        <v>91</v>
      </c>
      <c r="F158" t="s">
        <v>454</v>
      </c>
      <c r="G158">
        <v>18</v>
      </c>
      <c r="H158">
        <v>80892</v>
      </c>
    </row>
    <row r="159" spans="1:8" x14ac:dyDescent="0.25">
      <c r="A159" t="s">
        <v>724</v>
      </c>
      <c r="B159">
        <v>1</v>
      </c>
      <c r="C159" t="s">
        <v>78</v>
      </c>
      <c r="D159" t="s">
        <v>29</v>
      </c>
      <c r="E159" t="s">
        <v>79</v>
      </c>
      <c r="F159" t="s">
        <v>457</v>
      </c>
      <c r="G159">
        <v>76788.536795420601</v>
      </c>
      <c r="H159">
        <v>345087684.35861999</v>
      </c>
    </row>
    <row r="160" spans="1:8" x14ac:dyDescent="0.25">
      <c r="A160" t="s">
        <v>724</v>
      </c>
      <c r="B160">
        <v>2</v>
      </c>
      <c r="C160" t="s">
        <v>81</v>
      </c>
      <c r="D160" t="s">
        <v>30</v>
      </c>
      <c r="E160" t="s">
        <v>79</v>
      </c>
      <c r="F160" t="s">
        <v>457</v>
      </c>
      <c r="G160">
        <v>1332.3611080000001</v>
      </c>
      <c r="H160">
        <v>5987630.819352</v>
      </c>
    </row>
    <row r="161" spans="1:8" x14ac:dyDescent="0.25">
      <c r="A161" t="s">
        <v>724</v>
      </c>
      <c r="B161">
        <v>3</v>
      </c>
      <c r="C161" t="s">
        <v>82</v>
      </c>
      <c r="D161" t="s">
        <v>31</v>
      </c>
      <c r="E161" t="s">
        <v>79</v>
      </c>
      <c r="F161" t="s">
        <v>457</v>
      </c>
      <c r="G161">
        <v>11057.927771000001</v>
      </c>
      <c r="H161">
        <v>49694327.402874</v>
      </c>
    </row>
    <row r="162" spans="1:8" x14ac:dyDescent="0.25">
      <c r="A162" t="s">
        <v>724</v>
      </c>
      <c r="B162">
        <v>4</v>
      </c>
      <c r="C162" t="s">
        <v>83</v>
      </c>
      <c r="D162" t="s">
        <v>32</v>
      </c>
      <c r="E162" t="s">
        <v>79</v>
      </c>
      <c r="F162" t="s">
        <v>457</v>
      </c>
      <c r="G162">
        <v>18235.671925347</v>
      </c>
      <c r="H162">
        <v>81951109.632509395</v>
      </c>
    </row>
    <row r="163" spans="1:8" x14ac:dyDescent="0.25">
      <c r="A163" t="s">
        <v>724</v>
      </c>
      <c r="B163">
        <v>5</v>
      </c>
      <c r="C163" t="s">
        <v>84</v>
      </c>
      <c r="D163" t="s">
        <v>33</v>
      </c>
      <c r="E163" t="s">
        <v>79</v>
      </c>
      <c r="F163" t="s">
        <v>457</v>
      </c>
      <c r="G163">
        <v>2909.2344424806902</v>
      </c>
      <c r="H163">
        <v>13074099.584508199</v>
      </c>
    </row>
    <row r="164" spans="1:8" x14ac:dyDescent="0.25">
      <c r="A164" t="s">
        <v>724</v>
      </c>
      <c r="B164">
        <v>6</v>
      </c>
      <c r="C164" t="s">
        <v>85</v>
      </c>
      <c r="D164" t="s">
        <v>34</v>
      </c>
      <c r="E164" t="s">
        <v>79</v>
      </c>
      <c r="F164" t="s">
        <v>457</v>
      </c>
      <c r="G164">
        <v>165.23888600000001</v>
      </c>
      <c r="H164">
        <v>742583.55368400004</v>
      </c>
    </row>
    <row r="165" spans="1:8" x14ac:dyDescent="0.25">
      <c r="A165" t="s">
        <v>724</v>
      </c>
      <c r="B165">
        <v>7</v>
      </c>
      <c r="C165" t="s">
        <v>86</v>
      </c>
      <c r="D165" t="s">
        <v>35</v>
      </c>
      <c r="E165" t="s">
        <v>79</v>
      </c>
      <c r="F165" t="s">
        <v>457</v>
      </c>
      <c r="G165">
        <v>64772.161106</v>
      </c>
      <c r="H165">
        <v>291086092.010364</v>
      </c>
    </row>
    <row r="166" spans="1:8" x14ac:dyDescent="0.25">
      <c r="A166" t="s">
        <v>724</v>
      </c>
      <c r="B166">
        <v>8</v>
      </c>
      <c r="C166" t="s">
        <v>87</v>
      </c>
      <c r="D166" t="s">
        <v>36</v>
      </c>
      <c r="E166" t="s">
        <v>79</v>
      </c>
      <c r="F166" t="s">
        <v>457</v>
      </c>
      <c r="G166">
        <v>4514.1277730000002</v>
      </c>
      <c r="H166">
        <v>20286490.211862002</v>
      </c>
    </row>
    <row r="167" spans="1:8" x14ac:dyDescent="0.25">
      <c r="A167" t="s">
        <v>724</v>
      </c>
      <c r="B167">
        <v>9</v>
      </c>
      <c r="C167" t="s">
        <v>88</v>
      </c>
      <c r="D167" t="s">
        <v>37</v>
      </c>
      <c r="E167" t="s">
        <v>79</v>
      </c>
      <c r="F167" t="s">
        <v>457</v>
      </c>
      <c r="G167">
        <v>1821.8222169999999</v>
      </c>
      <c r="H167">
        <v>8187269.0431979997</v>
      </c>
    </row>
    <row r="168" spans="1:8" x14ac:dyDescent="0.25">
      <c r="A168" t="s">
        <v>724</v>
      </c>
      <c r="B168">
        <v>10</v>
      </c>
      <c r="C168" t="s">
        <v>455</v>
      </c>
      <c r="D168" t="s">
        <v>38</v>
      </c>
      <c r="E168" t="s">
        <v>79</v>
      </c>
      <c r="F168" t="s">
        <v>457</v>
      </c>
      <c r="G168">
        <v>1290.9885184019499</v>
      </c>
      <c r="H168">
        <v>5801702.4016983602</v>
      </c>
    </row>
    <row r="169" spans="1:8" x14ac:dyDescent="0.25">
      <c r="A169" t="s">
        <v>724</v>
      </c>
      <c r="B169">
        <v>11</v>
      </c>
      <c r="C169" t="s">
        <v>456</v>
      </c>
      <c r="D169" t="s">
        <v>39</v>
      </c>
      <c r="E169" t="s">
        <v>79</v>
      </c>
      <c r="F169" t="s">
        <v>457</v>
      </c>
      <c r="G169">
        <v>1290.3333279999999</v>
      </c>
      <c r="H169">
        <v>5798757.976032</v>
      </c>
    </row>
    <row r="170" spans="1:8" x14ac:dyDescent="0.25">
      <c r="A170" t="s">
        <v>724</v>
      </c>
      <c r="B170">
        <v>12</v>
      </c>
      <c r="C170" t="s">
        <v>419</v>
      </c>
      <c r="D170" t="s">
        <v>40</v>
      </c>
      <c r="E170" t="s">
        <v>79</v>
      </c>
      <c r="F170" t="s">
        <v>457</v>
      </c>
      <c r="G170">
        <v>52105.805547999997</v>
      </c>
      <c r="H170">
        <v>234163490.13271201</v>
      </c>
    </row>
    <row r="171" spans="1:8" x14ac:dyDescent="0.25">
      <c r="A171" t="s">
        <v>724</v>
      </c>
      <c r="B171">
        <v>13</v>
      </c>
      <c r="C171" t="s">
        <v>420</v>
      </c>
      <c r="D171" t="s">
        <v>41</v>
      </c>
      <c r="E171" t="s">
        <v>79</v>
      </c>
      <c r="F171" t="s">
        <v>457</v>
      </c>
      <c r="G171">
        <v>13102.138883</v>
      </c>
      <c r="H171">
        <v>58881012.140202001</v>
      </c>
    </row>
    <row r="172" spans="1:8" x14ac:dyDescent="0.25">
      <c r="A172" t="s">
        <v>724</v>
      </c>
      <c r="B172">
        <v>14</v>
      </c>
      <c r="C172" t="s">
        <v>421</v>
      </c>
      <c r="D172" t="s">
        <v>42</v>
      </c>
      <c r="E172" t="s">
        <v>79</v>
      </c>
      <c r="F172" t="s">
        <v>457</v>
      </c>
      <c r="G172">
        <v>52579.072218000001</v>
      </c>
      <c r="H172">
        <v>236290350.547692</v>
      </c>
    </row>
    <row r="173" spans="1:8" x14ac:dyDescent="0.25">
      <c r="A173" t="s">
        <v>724</v>
      </c>
      <c r="B173">
        <v>15</v>
      </c>
      <c r="C173" t="s">
        <v>422</v>
      </c>
      <c r="D173" t="s">
        <v>43</v>
      </c>
      <c r="E173" t="s">
        <v>79</v>
      </c>
      <c r="F173" t="s">
        <v>457</v>
      </c>
      <c r="G173">
        <v>2428.6424463376102</v>
      </c>
      <c r="H173">
        <v>10914319.153841199</v>
      </c>
    </row>
    <row r="174" spans="1:8" x14ac:dyDescent="0.25">
      <c r="A174" t="s">
        <v>724</v>
      </c>
      <c r="B174">
        <v>16</v>
      </c>
      <c r="C174" t="s">
        <v>423</v>
      </c>
      <c r="D174" t="s">
        <v>44</v>
      </c>
      <c r="E174" t="s">
        <v>79</v>
      </c>
      <c r="F174" t="s">
        <v>457</v>
      </c>
      <c r="G174">
        <v>1285.5611060000001</v>
      </c>
      <c r="H174">
        <v>5777311.6103640003</v>
      </c>
    </row>
    <row r="175" spans="1:8" x14ac:dyDescent="0.25">
      <c r="A175" t="s">
        <v>724</v>
      </c>
      <c r="B175">
        <v>17</v>
      </c>
      <c r="C175" t="s">
        <v>424</v>
      </c>
      <c r="D175" t="s">
        <v>45</v>
      </c>
      <c r="E175" t="s">
        <v>79</v>
      </c>
      <c r="F175" t="s">
        <v>457</v>
      </c>
      <c r="G175">
        <v>2845.4999939999998</v>
      </c>
      <c r="H175">
        <v>12787676.973036001</v>
      </c>
    </row>
    <row r="176" spans="1:8" x14ac:dyDescent="0.25">
      <c r="A176" t="s">
        <v>724</v>
      </c>
      <c r="B176">
        <v>18</v>
      </c>
      <c r="C176" t="s">
        <v>425</v>
      </c>
      <c r="D176" t="s">
        <v>46</v>
      </c>
      <c r="E176" t="s">
        <v>79</v>
      </c>
      <c r="F176" t="s">
        <v>457</v>
      </c>
      <c r="G176">
        <v>2954.8499940000002</v>
      </c>
      <c r="H176">
        <v>13279095.873036001</v>
      </c>
    </row>
    <row r="177" spans="1:8" x14ac:dyDescent="0.25">
      <c r="A177" t="s">
        <v>724</v>
      </c>
      <c r="B177">
        <v>19</v>
      </c>
      <c r="C177" t="s">
        <v>426</v>
      </c>
      <c r="D177" t="s">
        <v>47</v>
      </c>
      <c r="E177" t="s">
        <v>79</v>
      </c>
      <c r="F177" t="s">
        <v>457</v>
      </c>
      <c r="G177">
        <v>39498.072217000001</v>
      </c>
      <c r="H177">
        <v>177504336.54319799</v>
      </c>
    </row>
    <row r="178" spans="1:8" x14ac:dyDescent="0.25">
      <c r="A178" t="s">
        <v>724</v>
      </c>
      <c r="B178">
        <v>20</v>
      </c>
      <c r="C178" t="s">
        <v>427</v>
      </c>
      <c r="D178" t="s">
        <v>48</v>
      </c>
      <c r="E178" t="s">
        <v>79</v>
      </c>
      <c r="F178" t="s">
        <v>457</v>
      </c>
      <c r="G178">
        <v>2259.1480095175998</v>
      </c>
      <c r="H178">
        <v>10152611.154772099</v>
      </c>
    </row>
    <row r="179" spans="1:8" x14ac:dyDescent="0.25">
      <c r="A179" t="s">
        <v>724</v>
      </c>
      <c r="B179">
        <v>21</v>
      </c>
      <c r="C179" t="s">
        <v>428</v>
      </c>
      <c r="D179" t="s">
        <v>49</v>
      </c>
      <c r="E179" t="s">
        <v>79</v>
      </c>
      <c r="F179" t="s">
        <v>457</v>
      </c>
      <c r="G179">
        <v>962.96666200000004</v>
      </c>
      <c r="H179">
        <v>4327572.1790279998</v>
      </c>
    </row>
    <row r="180" spans="1:8" x14ac:dyDescent="0.25">
      <c r="A180" t="s">
        <v>724</v>
      </c>
      <c r="B180">
        <v>22</v>
      </c>
      <c r="C180" t="s">
        <v>429</v>
      </c>
      <c r="D180" t="s">
        <v>50</v>
      </c>
      <c r="E180" t="s">
        <v>79</v>
      </c>
      <c r="F180" t="s">
        <v>457</v>
      </c>
      <c r="G180">
        <v>3906.116661</v>
      </c>
      <c r="H180">
        <v>17554088.274533998</v>
      </c>
    </row>
    <row r="181" spans="1:8" x14ac:dyDescent="0.25">
      <c r="A181" t="s">
        <v>724</v>
      </c>
      <c r="B181">
        <v>23</v>
      </c>
      <c r="C181" t="s">
        <v>430</v>
      </c>
      <c r="D181" t="s">
        <v>51</v>
      </c>
      <c r="E181" t="s">
        <v>79</v>
      </c>
      <c r="F181" t="s">
        <v>457</v>
      </c>
      <c r="G181">
        <v>367.62223915289297</v>
      </c>
      <c r="H181">
        <v>1652094.3427531</v>
      </c>
    </row>
    <row r="182" spans="1:8" x14ac:dyDescent="0.25">
      <c r="A182" t="s">
        <v>724</v>
      </c>
      <c r="B182">
        <v>24</v>
      </c>
      <c r="C182" t="s">
        <v>431</v>
      </c>
      <c r="D182" t="s">
        <v>52</v>
      </c>
      <c r="E182" t="s">
        <v>79</v>
      </c>
      <c r="F182" t="s">
        <v>457</v>
      </c>
      <c r="G182">
        <v>477.73332900000003</v>
      </c>
      <c r="H182">
        <v>2146933.5805259999</v>
      </c>
    </row>
    <row r="183" spans="1:8" x14ac:dyDescent="0.25">
      <c r="A183" t="s">
        <v>724</v>
      </c>
      <c r="B183">
        <v>25</v>
      </c>
      <c r="C183" t="s">
        <v>432</v>
      </c>
      <c r="D183" t="s">
        <v>53</v>
      </c>
      <c r="E183" t="s">
        <v>79</v>
      </c>
      <c r="F183" t="s">
        <v>457</v>
      </c>
      <c r="G183">
        <v>2605.761105</v>
      </c>
      <c r="H183">
        <v>11710290.40587</v>
      </c>
    </row>
    <row r="184" spans="1:8" x14ac:dyDescent="0.25">
      <c r="A184" t="s">
        <v>724</v>
      </c>
      <c r="B184">
        <v>26</v>
      </c>
      <c r="C184" t="s">
        <v>433</v>
      </c>
      <c r="D184" t="s">
        <v>54</v>
      </c>
      <c r="E184" t="s">
        <v>79</v>
      </c>
      <c r="F184" t="s">
        <v>457</v>
      </c>
      <c r="G184">
        <v>4089.3222169999999</v>
      </c>
      <c r="H184">
        <v>18377414.043198001</v>
      </c>
    </row>
    <row r="185" spans="1:8" x14ac:dyDescent="0.25">
      <c r="A185" t="s">
        <v>724</v>
      </c>
      <c r="B185">
        <v>27</v>
      </c>
      <c r="C185" t="s">
        <v>434</v>
      </c>
      <c r="D185" t="s">
        <v>55</v>
      </c>
      <c r="E185" t="s">
        <v>79</v>
      </c>
      <c r="F185" t="s">
        <v>457</v>
      </c>
      <c r="G185">
        <v>2873.427772</v>
      </c>
      <c r="H185">
        <v>12913184.407368001</v>
      </c>
    </row>
    <row r="186" spans="1:8" x14ac:dyDescent="0.25">
      <c r="A186" t="s">
        <v>724</v>
      </c>
      <c r="B186">
        <v>28</v>
      </c>
      <c r="C186" t="s">
        <v>435</v>
      </c>
      <c r="D186" t="s">
        <v>56</v>
      </c>
      <c r="E186" t="s">
        <v>79</v>
      </c>
      <c r="F186" t="s">
        <v>457</v>
      </c>
      <c r="G186">
        <v>1519.8944389999999</v>
      </c>
      <c r="H186">
        <v>6830405.6088659996</v>
      </c>
    </row>
    <row r="187" spans="1:8" x14ac:dyDescent="0.25">
      <c r="A187" t="s">
        <v>724</v>
      </c>
      <c r="B187">
        <v>29</v>
      </c>
      <c r="C187" t="s">
        <v>436</v>
      </c>
      <c r="D187" t="s">
        <v>57</v>
      </c>
      <c r="E187" t="s">
        <v>79</v>
      </c>
      <c r="F187" t="s">
        <v>457</v>
      </c>
      <c r="G187">
        <v>237.75555199999999</v>
      </c>
      <c r="H187">
        <v>1068473.4506880001</v>
      </c>
    </row>
    <row r="188" spans="1:8" x14ac:dyDescent="0.25">
      <c r="A188" t="s">
        <v>724</v>
      </c>
      <c r="B188">
        <v>30</v>
      </c>
      <c r="C188" t="s">
        <v>437</v>
      </c>
      <c r="D188" t="s">
        <v>58</v>
      </c>
      <c r="E188" t="s">
        <v>79</v>
      </c>
      <c r="F188" t="s">
        <v>457</v>
      </c>
      <c r="G188">
        <v>14250.513387351701</v>
      </c>
      <c r="H188">
        <v>64041807.162758499</v>
      </c>
    </row>
    <row r="189" spans="1:8" x14ac:dyDescent="0.25">
      <c r="A189" t="s">
        <v>724</v>
      </c>
      <c r="B189">
        <v>31</v>
      </c>
      <c r="C189" t="s">
        <v>438</v>
      </c>
      <c r="D189" t="s">
        <v>59</v>
      </c>
      <c r="E189" t="s">
        <v>79</v>
      </c>
      <c r="F189" t="s">
        <v>457</v>
      </c>
      <c r="G189">
        <v>5901.8611069999997</v>
      </c>
      <c r="H189">
        <v>26522963.814858001</v>
      </c>
    </row>
    <row r="190" spans="1:8" x14ac:dyDescent="0.25">
      <c r="A190" t="s">
        <v>724</v>
      </c>
      <c r="B190">
        <v>32</v>
      </c>
      <c r="C190" t="s">
        <v>439</v>
      </c>
      <c r="D190" t="s">
        <v>60</v>
      </c>
      <c r="E190" t="s">
        <v>79</v>
      </c>
      <c r="F190" t="s">
        <v>457</v>
      </c>
      <c r="G190">
        <v>8040.2055490000002</v>
      </c>
      <c r="H190">
        <v>36132683.737205997</v>
      </c>
    </row>
    <row r="191" spans="1:8" x14ac:dyDescent="0.25">
      <c r="A191" t="s">
        <v>724</v>
      </c>
      <c r="B191">
        <v>33</v>
      </c>
      <c r="C191" t="s">
        <v>440</v>
      </c>
      <c r="D191" t="s">
        <v>61</v>
      </c>
      <c r="E191" t="s">
        <v>79</v>
      </c>
      <c r="F191" t="s">
        <v>457</v>
      </c>
      <c r="G191">
        <v>31942.06666</v>
      </c>
      <c r="H191">
        <v>143547647.57003999</v>
      </c>
    </row>
    <row r="192" spans="1:8" x14ac:dyDescent="0.25">
      <c r="A192" t="s">
        <v>724</v>
      </c>
      <c r="B192">
        <v>34</v>
      </c>
      <c r="C192" t="s">
        <v>441</v>
      </c>
      <c r="D192" t="s">
        <v>62</v>
      </c>
      <c r="E192" t="s">
        <v>79</v>
      </c>
      <c r="F192" t="s">
        <v>457</v>
      </c>
      <c r="G192">
        <v>395.04336369354797</v>
      </c>
      <c r="H192">
        <v>1775324.8764388</v>
      </c>
    </row>
    <row r="193" spans="1:8" x14ac:dyDescent="0.25">
      <c r="A193" t="s">
        <v>724</v>
      </c>
      <c r="B193">
        <v>35</v>
      </c>
      <c r="C193" t="s">
        <v>442</v>
      </c>
      <c r="D193" t="s">
        <v>63</v>
      </c>
      <c r="E193" t="s">
        <v>79</v>
      </c>
      <c r="F193" t="s">
        <v>457</v>
      </c>
      <c r="G193">
        <v>29773.077774000001</v>
      </c>
      <c r="H193">
        <v>133800211.51635601</v>
      </c>
    </row>
    <row r="194" spans="1:8" x14ac:dyDescent="0.25">
      <c r="A194" t="s">
        <v>724</v>
      </c>
      <c r="B194">
        <v>36</v>
      </c>
      <c r="C194" t="s">
        <v>443</v>
      </c>
      <c r="D194" t="s">
        <v>64</v>
      </c>
      <c r="E194" t="s">
        <v>79</v>
      </c>
      <c r="F194" t="s">
        <v>457</v>
      </c>
      <c r="G194">
        <v>17043.799994000001</v>
      </c>
      <c r="H194">
        <v>76594837.173035994</v>
      </c>
    </row>
    <row r="195" spans="1:8" x14ac:dyDescent="0.25">
      <c r="A195" t="s">
        <v>724</v>
      </c>
      <c r="B195">
        <v>37</v>
      </c>
      <c r="C195" t="s">
        <v>444</v>
      </c>
      <c r="D195" t="s">
        <v>65</v>
      </c>
      <c r="E195" t="s">
        <v>79</v>
      </c>
      <c r="F195" t="s">
        <v>457</v>
      </c>
      <c r="G195">
        <v>8979.3166610000007</v>
      </c>
      <c r="H195">
        <v>40353049.074533999</v>
      </c>
    </row>
    <row r="196" spans="1:8" x14ac:dyDescent="0.25">
      <c r="A196" t="s">
        <v>724</v>
      </c>
      <c r="B196">
        <v>38</v>
      </c>
      <c r="C196" t="s">
        <v>445</v>
      </c>
      <c r="D196" t="s">
        <v>66</v>
      </c>
      <c r="E196" t="s">
        <v>79</v>
      </c>
      <c r="F196" t="s">
        <v>457</v>
      </c>
      <c r="G196">
        <v>12311.7011001962</v>
      </c>
      <c r="H196">
        <v>55328784.744281702</v>
      </c>
    </row>
    <row r="197" spans="1:8" x14ac:dyDescent="0.25">
      <c r="A197" t="s">
        <v>724</v>
      </c>
      <c r="B197">
        <v>39</v>
      </c>
      <c r="C197" t="s">
        <v>446</v>
      </c>
      <c r="D197" t="s">
        <v>67</v>
      </c>
      <c r="E197" t="s">
        <v>79</v>
      </c>
      <c r="F197" t="s">
        <v>457</v>
      </c>
      <c r="G197">
        <v>4536.2833289999999</v>
      </c>
      <c r="H197">
        <v>20386057.280526001</v>
      </c>
    </row>
    <row r="198" spans="1:8" x14ac:dyDescent="0.25">
      <c r="A198" t="s">
        <v>724</v>
      </c>
      <c r="B198">
        <v>40</v>
      </c>
      <c r="C198" t="s">
        <v>447</v>
      </c>
      <c r="D198" t="s">
        <v>68</v>
      </c>
      <c r="E198" t="s">
        <v>79</v>
      </c>
      <c r="F198" t="s">
        <v>457</v>
      </c>
      <c r="G198">
        <v>5127.3555500000002</v>
      </c>
      <c r="H198">
        <v>23042335.841699999</v>
      </c>
    </row>
    <row r="199" spans="1:8" x14ac:dyDescent="0.25">
      <c r="A199" t="s">
        <v>724</v>
      </c>
      <c r="B199">
        <v>42</v>
      </c>
      <c r="C199" t="s">
        <v>448</v>
      </c>
      <c r="D199" t="s">
        <v>69</v>
      </c>
      <c r="E199" t="s">
        <v>79</v>
      </c>
      <c r="F199" t="s">
        <v>457</v>
      </c>
      <c r="G199">
        <v>29867.233327999998</v>
      </c>
      <c r="H199">
        <v>134223346.57603201</v>
      </c>
    </row>
    <row r="200" spans="1:8" x14ac:dyDescent="0.25">
      <c r="A200" t="s">
        <v>724</v>
      </c>
      <c r="B200">
        <v>68</v>
      </c>
      <c r="C200" t="s">
        <v>89</v>
      </c>
      <c r="D200" t="s">
        <v>90</v>
      </c>
      <c r="E200" t="s">
        <v>91</v>
      </c>
      <c r="F200" t="s">
        <v>457</v>
      </c>
      <c r="G200">
        <v>836.28432986999997</v>
      </c>
      <c r="H200">
        <v>3756287.7784357802</v>
      </c>
    </row>
    <row r="201" spans="1:8" x14ac:dyDescent="0.25">
      <c r="A201" t="s">
        <v>724</v>
      </c>
      <c r="B201">
        <v>74</v>
      </c>
      <c r="C201" t="s">
        <v>92</v>
      </c>
      <c r="D201" t="s">
        <v>93</v>
      </c>
      <c r="E201" t="s">
        <v>91</v>
      </c>
      <c r="F201" t="s">
        <v>457</v>
      </c>
      <c r="G201">
        <v>4469.3324065740899</v>
      </c>
      <c r="H201">
        <v>20074807.835143998</v>
      </c>
    </row>
    <row r="202" spans="1:8" x14ac:dyDescent="0.25">
      <c r="A202" t="s">
        <v>724</v>
      </c>
      <c r="B202">
        <v>81</v>
      </c>
      <c r="C202" t="s">
        <v>94</v>
      </c>
      <c r="D202" t="s">
        <v>95</v>
      </c>
      <c r="E202" t="s">
        <v>91</v>
      </c>
      <c r="F202" t="s">
        <v>457</v>
      </c>
      <c r="G202">
        <v>349.082121925715</v>
      </c>
      <c r="H202">
        <v>1568003.05593416</v>
      </c>
    </row>
    <row r="203" spans="1:8" x14ac:dyDescent="0.25">
      <c r="A203" t="s">
        <v>724</v>
      </c>
      <c r="B203">
        <v>82</v>
      </c>
      <c r="C203" t="s">
        <v>96</v>
      </c>
      <c r="D203" t="s">
        <v>97</v>
      </c>
      <c r="E203" t="s">
        <v>91</v>
      </c>
      <c r="F203" t="s">
        <v>457</v>
      </c>
      <c r="G203">
        <v>1795.0371026181101</v>
      </c>
      <c r="H203">
        <v>8062580.7391657904</v>
      </c>
    </row>
    <row r="204" spans="1:8" x14ac:dyDescent="0.25">
      <c r="A204" t="s">
        <v>724</v>
      </c>
      <c r="B204">
        <v>83</v>
      </c>
      <c r="C204" t="s">
        <v>98</v>
      </c>
      <c r="D204" t="s">
        <v>99</v>
      </c>
      <c r="E204" t="s">
        <v>91</v>
      </c>
      <c r="F204" t="s">
        <v>457</v>
      </c>
      <c r="G204">
        <v>558.05333159999998</v>
      </c>
      <c r="H204">
        <v>2506975.6722104</v>
      </c>
    </row>
    <row r="205" spans="1:8" x14ac:dyDescent="0.25">
      <c r="A205" t="s">
        <v>724</v>
      </c>
      <c r="B205">
        <v>86</v>
      </c>
      <c r="C205" t="s">
        <v>100</v>
      </c>
      <c r="D205" t="s">
        <v>101</v>
      </c>
      <c r="E205" t="s">
        <v>91</v>
      </c>
      <c r="F205" t="s">
        <v>457</v>
      </c>
      <c r="G205">
        <v>335.73766184999999</v>
      </c>
      <c r="H205">
        <v>1508107.0523538999</v>
      </c>
    </row>
    <row r="206" spans="1:8" x14ac:dyDescent="0.25">
      <c r="A206" t="s">
        <v>724</v>
      </c>
      <c r="B206">
        <v>87</v>
      </c>
      <c r="C206" t="s">
        <v>102</v>
      </c>
      <c r="D206" t="s">
        <v>103</v>
      </c>
      <c r="E206" t="s">
        <v>91</v>
      </c>
      <c r="F206" t="s">
        <v>457</v>
      </c>
      <c r="G206">
        <v>104.15116308</v>
      </c>
      <c r="H206">
        <v>467869.32688151998</v>
      </c>
    </row>
    <row r="207" spans="1:8" x14ac:dyDescent="0.25">
      <c r="A207" t="s">
        <v>724</v>
      </c>
      <c r="B207">
        <v>89</v>
      </c>
      <c r="C207" t="s">
        <v>104</v>
      </c>
      <c r="D207" t="s">
        <v>105</v>
      </c>
      <c r="E207" t="s">
        <v>91</v>
      </c>
      <c r="F207" t="s">
        <v>457</v>
      </c>
      <c r="G207">
        <v>264.70149633</v>
      </c>
      <c r="H207">
        <v>1188908.5245070199</v>
      </c>
    </row>
    <row r="208" spans="1:8" x14ac:dyDescent="0.25">
      <c r="A208" t="s">
        <v>724</v>
      </c>
      <c r="B208">
        <v>91</v>
      </c>
      <c r="C208" t="s">
        <v>106</v>
      </c>
      <c r="D208" t="s">
        <v>107</v>
      </c>
      <c r="E208" t="s">
        <v>91</v>
      </c>
      <c r="F208" t="s">
        <v>457</v>
      </c>
      <c r="G208">
        <v>344.77071287142797</v>
      </c>
      <c r="H208">
        <v>1548777.5836442001</v>
      </c>
    </row>
    <row r="209" spans="1:8" x14ac:dyDescent="0.25">
      <c r="A209" t="s">
        <v>724</v>
      </c>
      <c r="B209">
        <v>92</v>
      </c>
      <c r="C209" t="s">
        <v>108</v>
      </c>
      <c r="D209" t="s">
        <v>109</v>
      </c>
      <c r="E209" t="s">
        <v>91</v>
      </c>
      <c r="F209" t="s">
        <v>457</v>
      </c>
      <c r="G209">
        <v>99.514091027848096</v>
      </c>
      <c r="H209">
        <v>447052.32507914898</v>
      </c>
    </row>
    <row r="210" spans="1:8" x14ac:dyDescent="0.25">
      <c r="A210" t="s">
        <v>724</v>
      </c>
      <c r="B210">
        <v>93</v>
      </c>
      <c r="C210" t="s">
        <v>110</v>
      </c>
      <c r="D210" t="s">
        <v>111</v>
      </c>
      <c r="E210" t="s">
        <v>91</v>
      </c>
      <c r="F210" t="s">
        <v>457</v>
      </c>
      <c r="G210">
        <v>818.00834706087301</v>
      </c>
      <c r="H210">
        <v>3674037.51169156</v>
      </c>
    </row>
    <row r="211" spans="1:8" x14ac:dyDescent="0.25">
      <c r="A211" t="s">
        <v>724</v>
      </c>
      <c r="B211">
        <v>94</v>
      </c>
      <c r="C211" t="s">
        <v>112</v>
      </c>
      <c r="D211" t="s">
        <v>113</v>
      </c>
      <c r="E211" t="s">
        <v>91</v>
      </c>
      <c r="F211" t="s">
        <v>457</v>
      </c>
      <c r="G211">
        <v>980.84799693000002</v>
      </c>
      <c r="H211">
        <v>4405552.8982034205</v>
      </c>
    </row>
    <row r="212" spans="1:8" x14ac:dyDescent="0.25">
      <c r="A212" t="s">
        <v>724</v>
      </c>
      <c r="B212">
        <v>95</v>
      </c>
      <c r="C212" t="s">
        <v>114</v>
      </c>
      <c r="D212" t="s">
        <v>115</v>
      </c>
      <c r="E212" t="s">
        <v>91</v>
      </c>
      <c r="F212" t="s">
        <v>457</v>
      </c>
      <c r="G212">
        <v>385.86999780000002</v>
      </c>
      <c r="H212">
        <v>1733119.7701131999</v>
      </c>
    </row>
    <row r="213" spans="1:8" x14ac:dyDescent="0.25">
      <c r="A213" t="s">
        <v>724</v>
      </c>
      <c r="B213">
        <v>97</v>
      </c>
      <c r="C213" t="s">
        <v>116</v>
      </c>
      <c r="D213" t="s">
        <v>117</v>
      </c>
      <c r="E213" t="s">
        <v>91</v>
      </c>
      <c r="F213" t="s">
        <v>457</v>
      </c>
      <c r="G213">
        <v>390.52336049766899</v>
      </c>
      <c r="H213">
        <v>1754181.9820765201</v>
      </c>
    </row>
    <row r="214" spans="1:8" x14ac:dyDescent="0.25">
      <c r="A214" t="s">
        <v>724</v>
      </c>
      <c r="B214">
        <v>98</v>
      </c>
      <c r="C214" t="s">
        <v>118</v>
      </c>
      <c r="D214" t="s">
        <v>119</v>
      </c>
      <c r="E214" t="s">
        <v>91</v>
      </c>
      <c r="F214" t="s">
        <v>457</v>
      </c>
      <c r="G214">
        <v>563.86666439999999</v>
      </c>
      <c r="H214">
        <v>2533132.7898136</v>
      </c>
    </row>
    <row r="215" spans="1:8" x14ac:dyDescent="0.25">
      <c r="A215" t="s">
        <v>724</v>
      </c>
      <c r="B215" t="s">
        <v>120</v>
      </c>
      <c r="C215" t="s">
        <v>121</v>
      </c>
      <c r="D215" t="s">
        <v>122</v>
      </c>
      <c r="E215" t="s">
        <v>91</v>
      </c>
      <c r="F215" t="s">
        <v>457</v>
      </c>
      <c r="G215">
        <v>1373.6999988</v>
      </c>
      <c r="H215">
        <v>6171143.7946071997</v>
      </c>
    </row>
    <row r="216" spans="1:8" x14ac:dyDescent="0.25">
      <c r="A216" t="s">
        <v>724</v>
      </c>
      <c r="B216" t="s">
        <v>123</v>
      </c>
      <c r="C216" t="s">
        <v>124</v>
      </c>
      <c r="D216" t="s">
        <v>125</v>
      </c>
      <c r="E216" t="s">
        <v>91</v>
      </c>
      <c r="F216" t="s">
        <v>457</v>
      </c>
      <c r="G216">
        <v>272.134998</v>
      </c>
      <c r="H216">
        <v>1222252.681012</v>
      </c>
    </row>
    <row r="217" spans="1:8" x14ac:dyDescent="0.25">
      <c r="A217" t="s">
        <v>724</v>
      </c>
      <c r="B217" t="s">
        <v>126</v>
      </c>
      <c r="C217" t="s">
        <v>127</v>
      </c>
      <c r="D217" t="s">
        <v>128</v>
      </c>
      <c r="E217" t="s">
        <v>91</v>
      </c>
      <c r="F217" t="s">
        <v>457</v>
      </c>
      <c r="G217">
        <v>1155.3134281790999</v>
      </c>
      <c r="H217">
        <v>5189422.5462368699</v>
      </c>
    </row>
    <row r="218" spans="1:8" x14ac:dyDescent="0.25">
      <c r="A218" t="s">
        <v>724</v>
      </c>
      <c r="B218" t="s">
        <v>129</v>
      </c>
      <c r="C218" t="s">
        <v>130</v>
      </c>
      <c r="D218" t="s">
        <v>131</v>
      </c>
      <c r="E218" t="s">
        <v>91</v>
      </c>
      <c r="F218" t="s">
        <v>457</v>
      </c>
      <c r="G218">
        <v>2263.4699676638102</v>
      </c>
      <c r="H218">
        <v>10166898.034681199</v>
      </c>
    </row>
    <row r="219" spans="1:8" x14ac:dyDescent="0.25">
      <c r="A219" t="s">
        <v>724</v>
      </c>
      <c r="B219" t="s">
        <v>132</v>
      </c>
      <c r="C219" t="s">
        <v>133</v>
      </c>
      <c r="D219" t="s">
        <v>134</v>
      </c>
      <c r="E219" t="s">
        <v>91</v>
      </c>
      <c r="F219" t="s">
        <v>457</v>
      </c>
      <c r="G219">
        <v>453.75999839999997</v>
      </c>
      <c r="H219">
        <v>2038465.4328095999</v>
      </c>
    </row>
    <row r="220" spans="1:8" x14ac:dyDescent="0.25">
      <c r="A220" t="s">
        <v>724</v>
      </c>
      <c r="B220" t="s">
        <v>135</v>
      </c>
      <c r="C220" t="s">
        <v>136</v>
      </c>
      <c r="D220" t="s">
        <v>137</v>
      </c>
      <c r="E220" t="s">
        <v>91</v>
      </c>
      <c r="F220" t="s">
        <v>457</v>
      </c>
      <c r="G220">
        <v>820.92233016</v>
      </c>
      <c r="H220">
        <v>3687290.9517390402</v>
      </c>
    </row>
    <row r="221" spans="1:8" x14ac:dyDescent="0.25">
      <c r="A221" t="s">
        <v>724</v>
      </c>
      <c r="B221" t="s">
        <v>138</v>
      </c>
      <c r="C221" t="s">
        <v>139</v>
      </c>
      <c r="D221" t="s">
        <v>140</v>
      </c>
      <c r="E221" t="s">
        <v>91</v>
      </c>
      <c r="F221" t="s">
        <v>457</v>
      </c>
      <c r="G221">
        <v>53.864999099999999</v>
      </c>
      <c r="H221">
        <v>241927.30595539999</v>
      </c>
    </row>
    <row r="222" spans="1:8" x14ac:dyDescent="0.25">
      <c r="A222" t="s">
        <v>724</v>
      </c>
      <c r="B222" t="s">
        <v>141</v>
      </c>
      <c r="C222" t="s">
        <v>142</v>
      </c>
      <c r="D222" t="s">
        <v>143</v>
      </c>
      <c r="E222" t="s">
        <v>91</v>
      </c>
      <c r="F222" t="s">
        <v>457</v>
      </c>
      <c r="G222">
        <v>407.71151105454601</v>
      </c>
      <c r="H222">
        <v>1831605.53067913</v>
      </c>
    </row>
    <row r="223" spans="1:8" x14ac:dyDescent="0.25">
      <c r="A223" t="s">
        <v>724</v>
      </c>
      <c r="B223" t="s">
        <v>144</v>
      </c>
      <c r="C223" t="s">
        <v>145</v>
      </c>
      <c r="D223" t="s">
        <v>146</v>
      </c>
      <c r="E223" t="s">
        <v>91</v>
      </c>
      <c r="F223" t="s">
        <v>457</v>
      </c>
      <c r="G223">
        <v>621.66827338850601</v>
      </c>
      <c r="H223">
        <v>2792701.2206079499</v>
      </c>
    </row>
    <row r="224" spans="1:8" x14ac:dyDescent="0.25">
      <c r="A224" t="s">
        <v>724</v>
      </c>
      <c r="B224" t="s">
        <v>147</v>
      </c>
      <c r="C224" t="s">
        <v>148</v>
      </c>
      <c r="D224" t="s">
        <v>149</v>
      </c>
      <c r="E224" t="s">
        <v>91</v>
      </c>
      <c r="F224" t="s">
        <v>457</v>
      </c>
      <c r="G224">
        <v>643.79999880000003</v>
      </c>
      <c r="H224">
        <v>2892219.1946072001</v>
      </c>
    </row>
    <row r="225" spans="1:8" x14ac:dyDescent="0.25">
      <c r="A225" t="s">
        <v>724</v>
      </c>
      <c r="B225" t="s">
        <v>150</v>
      </c>
      <c r="C225" t="s">
        <v>151</v>
      </c>
      <c r="D225" t="s">
        <v>152</v>
      </c>
      <c r="E225" t="s">
        <v>91</v>
      </c>
      <c r="F225" t="s">
        <v>457</v>
      </c>
      <c r="G225">
        <v>787.29799590000005</v>
      </c>
      <c r="H225">
        <v>3536295.1935745999</v>
      </c>
    </row>
    <row r="226" spans="1:8" x14ac:dyDescent="0.25">
      <c r="A226" t="s">
        <v>724</v>
      </c>
      <c r="B226" t="s">
        <v>153</v>
      </c>
      <c r="C226" t="s">
        <v>154</v>
      </c>
      <c r="D226" t="s">
        <v>155</v>
      </c>
      <c r="E226" t="s">
        <v>91</v>
      </c>
      <c r="F226" t="s">
        <v>457</v>
      </c>
      <c r="G226">
        <v>769.43415129628602</v>
      </c>
      <c r="H226">
        <v>3456115.0759255099</v>
      </c>
    </row>
    <row r="227" spans="1:8" x14ac:dyDescent="0.25">
      <c r="A227" t="s">
        <v>724</v>
      </c>
      <c r="B227" t="s">
        <v>156</v>
      </c>
      <c r="C227" t="s">
        <v>157</v>
      </c>
      <c r="D227" t="s">
        <v>158</v>
      </c>
      <c r="E227" t="s">
        <v>91</v>
      </c>
      <c r="F227" t="s">
        <v>457</v>
      </c>
      <c r="G227">
        <v>399.32404202426898</v>
      </c>
      <c r="H227">
        <v>1793522.24485706</v>
      </c>
    </row>
    <row r="228" spans="1:8" x14ac:dyDescent="0.25">
      <c r="A228" t="s">
        <v>724</v>
      </c>
      <c r="B228" t="s">
        <v>159</v>
      </c>
      <c r="C228" t="s">
        <v>160</v>
      </c>
      <c r="D228" t="s">
        <v>161</v>
      </c>
      <c r="E228" t="s">
        <v>91</v>
      </c>
      <c r="F228" t="s">
        <v>457</v>
      </c>
      <c r="G228">
        <v>446.00320211744099</v>
      </c>
      <c r="H228">
        <v>2003294.39031578</v>
      </c>
    </row>
    <row r="229" spans="1:8" x14ac:dyDescent="0.25">
      <c r="A229" t="s">
        <v>724</v>
      </c>
      <c r="B229" t="s">
        <v>162</v>
      </c>
      <c r="C229" t="s">
        <v>163</v>
      </c>
      <c r="D229" t="s">
        <v>164</v>
      </c>
      <c r="E229" t="s">
        <v>91</v>
      </c>
      <c r="F229" t="s">
        <v>457</v>
      </c>
      <c r="G229">
        <v>539.37946280565995</v>
      </c>
      <c r="H229">
        <v>2422605.3058486399</v>
      </c>
    </row>
    <row r="230" spans="1:8" x14ac:dyDescent="0.25">
      <c r="A230" t="s">
        <v>724</v>
      </c>
      <c r="B230" t="s">
        <v>165</v>
      </c>
      <c r="C230" t="s">
        <v>166</v>
      </c>
      <c r="D230" t="s">
        <v>167</v>
      </c>
      <c r="E230" t="s">
        <v>91</v>
      </c>
      <c r="F230" t="s">
        <v>457</v>
      </c>
      <c r="G230">
        <v>1484.62982751</v>
      </c>
      <c r="H230">
        <v>6668742.4448299399</v>
      </c>
    </row>
    <row r="231" spans="1:8" x14ac:dyDescent="0.25">
      <c r="A231" t="s">
        <v>724</v>
      </c>
      <c r="B231" t="s">
        <v>168</v>
      </c>
      <c r="C231" t="s">
        <v>169</v>
      </c>
      <c r="D231" t="s">
        <v>170</v>
      </c>
      <c r="E231" t="s">
        <v>91</v>
      </c>
      <c r="F231" t="s">
        <v>457</v>
      </c>
      <c r="G231">
        <v>322.30299753000003</v>
      </c>
      <c r="H231">
        <v>1447679.67089982</v>
      </c>
    </row>
    <row r="232" spans="1:8" x14ac:dyDescent="0.25">
      <c r="A232" t="s">
        <v>724</v>
      </c>
      <c r="B232" t="s">
        <v>171</v>
      </c>
      <c r="C232" t="s">
        <v>172</v>
      </c>
      <c r="D232" t="s">
        <v>173</v>
      </c>
      <c r="E232" t="s">
        <v>91</v>
      </c>
      <c r="F232" t="s">
        <v>457</v>
      </c>
      <c r="G232">
        <v>297.64767678214298</v>
      </c>
      <c r="H232">
        <v>1336788.6594589499</v>
      </c>
    </row>
    <row r="233" spans="1:8" x14ac:dyDescent="0.25">
      <c r="A233" t="s">
        <v>724</v>
      </c>
      <c r="B233" t="s">
        <v>174</v>
      </c>
      <c r="C233" t="s">
        <v>175</v>
      </c>
      <c r="D233" t="s">
        <v>176</v>
      </c>
      <c r="E233" t="s">
        <v>91</v>
      </c>
      <c r="F233" t="s">
        <v>457</v>
      </c>
      <c r="G233">
        <v>220.56549738000001</v>
      </c>
      <c r="H233">
        <v>990827.34522571997</v>
      </c>
    </row>
    <row r="234" spans="1:8" x14ac:dyDescent="0.25">
      <c r="A234" t="s">
        <v>724</v>
      </c>
      <c r="B234" t="s">
        <v>177</v>
      </c>
      <c r="C234" t="s">
        <v>178</v>
      </c>
      <c r="D234" t="s">
        <v>179</v>
      </c>
      <c r="E234" t="s">
        <v>91</v>
      </c>
      <c r="F234" t="s">
        <v>457</v>
      </c>
      <c r="G234">
        <v>845.43699635999997</v>
      </c>
      <c r="H234">
        <v>3797285.8616418401</v>
      </c>
    </row>
    <row r="235" spans="1:8" x14ac:dyDescent="0.25">
      <c r="A235" t="s">
        <v>724</v>
      </c>
      <c r="B235" t="s">
        <v>180</v>
      </c>
      <c r="C235" t="s">
        <v>181</v>
      </c>
      <c r="D235" t="s">
        <v>182</v>
      </c>
      <c r="E235" t="s">
        <v>91</v>
      </c>
      <c r="F235" t="s">
        <v>457</v>
      </c>
      <c r="G235">
        <v>863.98245817863301</v>
      </c>
      <c r="H235">
        <v>3880615.1670547798</v>
      </c>
    </row>
    <row r="236" spans="1:8" x14ac:dyDescent="0.25">
      <c r="A236" t="s">
        <v>724</v>
      </c>
      <c r="B236" t="s">
        <v>183</v>
      </c>
      <c r="C236" t="s">
        <v>184</v>
      </c>
      <c r="D236" t="s">
        <v>185</v>
      </c>
      <c r="E236" t="s">
        <v>91</v>
      </c>
      <c r="F236" t="s">
        <v>457</v>
      </c>
      <c r="G236">
        <v>857.46473572062098</v>
      </c>
      <c r="H236">
        <v>3851406.5223284699</v>
      </c>
    </row>
    <row r="237" spans="1:8" x14ac:dyDescent="0.25">
      <c r="A237" t="s">
        <v>724</v>
      </c>
      <c r="B237" t="s">
        <v>186</v>
      </c>
      <c r="C237" t="s">
        <v>187</v>
      </c>
      <c r="D237" t="s">
        <v>188</v>
      </c>
      <c r="E237" t="s">
        <v>91</v>
      </c>
      <c r="F237" t="s">
        <v>457</v>
      </c>
      <c r="G237">
        <v>870.81638308241804</v>
      </c>
      <c r="H237">
        <v>3911184.8255723901</v>
      </c>
    </row>
    <row r="238" spans="1:8" x14ac:dyDescent="0.25">
      <c r="A238" t="s">
        <v>724</v>
      </c>
      <c r="B238" t="s">
        <v>189</v>
      </c>
      <c r="C238" t="s">
        <v>190</v>
      </c>
      <c r="D238" t="s">
        <v>191</v>
      </c>
      <c r="E238" t="s">
        <v>91</v>
      </c>
      <c r="F238" t="s">
        <v>457</v>
      </c>
      <c r="G238">
        <v>507.31999830000001</v>
      </c>
      <c r="H238">
        <v>2278574.0723601999</v>
      </c>
    </row>
    <row r="239" spans="1:8" x14ac:dyDescent="0.25">
      <c r="A239" t="s">
        <v>724</v>
      </c>
      <c r="B239" t="s">
        <v>192</v>
      </c>
      <c r="C239" t="s">
        <v>193</v>
      </c>
      <c r="D239" t="s">
        <v>194</v>
      </c>
      <c r="E239" t="s">
        <v>91</v>
      </c>
      <c r="F239" t="s">
        <v>457</v>
      </c>
      <c r="G239">
        <v>419.59399784999999</v>
      </c>
      <c r="H239">
        <v>1884949.4263379001</v>
      </c>
    </row>
    <row r="240" spans="1:8" x14ac:dyDescent="0.25">
      <c r="A240" t="s">
        <v>724</v>
      </c>
      <c r="B240" t="s">
        <v>195</v>
      </c>
      <c r="C240" t="s">
        <v>196</v>
      </c>
      <c r="D240" t="s">
        <v>197</v>
      </c>
      <c r="E240" t="s">
        <v>91</v>
      </c>
      <c r="F240" t="s">
        <v>457</v>
      </c>
      <c r="G240">
        <v>615.48182888999997</v>
      </c>
      <c r="H240">
        <v>2764491.33903166</v>
      </c>
    </row>
    <row r="241" spans="1:8" x14ac:dyDescent="0.25">
      <c r="A241" t="s">
        <v>724</v>
      </c>
      <c r="B241" t="s">
        <v>198</v>
      </c>
      <c r="C241" t="s">
        <v>199</v>
      </c>
      <c r="D241" t="s">
        <v>200</v>
      </c>
      <c r="E241" t="s">
        <v>91</v>
      </c>
      <c r="F241" t="s">
        <v>457</v>
      </c>
      <c r="G241">
        <v>486.30381464484799</v>
      </c>
      <c r="H241">
        <v>2184241.3430139502</v>
      </c>
    </row>
    <row r="242" spans="1:8" x14ac:dyDescent="0.25">
      <c r="A242" t="s">
        <v>724</v>
      </c>
      <c r="B242" t="s">
        <v>201</v>
      </c>
      <c r="C242" t="s">
        <v>202</v>
      </c>
      <c r="D242" t="s">
        <v>203</v>
      </c>
      <c r="E242" t="s">
        <v>91</v>
      </c>
      <c r="F242" t="s">
        <v>457</v>
      </c>
      <c r="G242">
        <v>1183.1558271599999</v>
      </c>
      <c r="H242">
        <v>5313980.2872570399</v>
      </c>
    </row>
    <row r="243" spans="1:8" x14ac:dyDescent="0.25">
      <c r="A243" t="s">
        <v>724</v>
      </c>
      <c r="B243" t="s">
        <v>204</v>
      </c>
      <c r="C243" t="s">
        <v>205</v>
      </c>
      <c r="D243" t="s">
        <v>206</v>
      </c>
      <c r="E243" t="s">
        <v>91</v>
      </c>
      <c r="F243" t="s">
        <v>457</v>
      </c>
      <c r="G243">
        <v>1454.2349956800001</v>
      </c>
      <c r="H243">
        <v>6531896.0705859195</v>
      </c>
    </row>
    <row r="244" spans="1:8" x14ac:dyDescent="0.25">
      <c r="A244" t="s">
        <v>724</v>
      </c>
      <c r="B244" t="s">
        <v>207</v>
      </c>
      <c r="C244" t="s">
        <v>208</v>
      </c>
      <c r="D244" t="s">
        <v>209</v>
      </c>
      <c r="E244" t="s">
        <v>91</v>
      </c>
      <c r="F244" t="s">
        <v>457</v>
      </c>
      <c r="G244">
        <v>793.50716840428197</v>
      </c>
      <c r="H244">
        <v>3563993.2148088398</v>
      </c>
    </row>
    <row r="245" spans="1:8" x14ac:dyDescent="0.25">
      <c r="A245" t="s">
        <v>724</v>
      </c>
      <c r="B245" t="s">
        <v>210</v>
      </c>
      <c r="C245" t="s">
        <v>211</v>
      </c>
      <c r="D245" t="s">
        <v>212</v>
      </c>
      <c r="E245" t="s">
        <v>91</v>
      </c>
      <c r="F245" t="s">
        <v>457</v>
      </c>
      <c r="G245">
        <v>405.73999800000001</v>
      </c>
      <c r="H245">
        <v>1822355.5510120001</v>
      </c>
    </row>
    <row r="246" spans="1:8" x14ac:dyDescent="0.25">
      <c r="A246" t="s">
        <v>724</v>
      </c>
      <c r="B246" t="s">
        <v>213</v>
      </c>
      <c r="C246" t="s">
        <v>214</v>
      </c>
      <c r="D246" t="s">
        <v>215</v>
      </c>
      <c r="E246" t="s">
        <v>91</v>
      </c>
      <c r="F246" t="s">
        <v>457</v>
      </c>
      <c r="G246">
        <v>0</v>
      </c>
      <c r="H246">
        <v>0</v>
      </c>
    </row>
    <row r="247" spans="1:8" x14ac:dyDescent="0.25">
      <c r="A247" t="s">
        <v>724</v>
      </c>
      <c r="B247" t="s">
        <v>216</v>
      </c>
      <c r="C247" t="s">
        <v>217</v>
      </c>
      <c r="D247" t="s">
        <v>218</v>
      </c>
      <c r="E247" t="s">
        <v>91</v>
      </c>
      <c r="F247" t="s">
        <v>457</v>
      </c>
      <c r="G247">
        <v>221.97150739049499</v>
      </c>
      <c r="H247">
        <v>996981.954212885</v>
      </c>
    </row>
    <row r="248" spans="1:8" x14ac:dyDescent="0.25">
      <c r="A248" t="s">
        <v>724</v>
      </c>
      <c r="B248" t="s">
        <v>219</v>
      </c>
      <c r="C248" t="s">
        <v>220</v>
      </c>
      <c r="D248" t="s">
        <v>221</v>
      </c>
      <c r="E248" t="s">
        <v>91</v>
      </c>
      <c r="F248" t="s">
        <v>457</v>
      </c>
      <c r="G248">
        <v>395.03002064555801</v>
      </c>
      <c r="H248">
        <v>1774216.9127811401</v>
      </c>
    </row>
    <row r="249" spans="1:8" x14ac:dyDescent="0.25">
      <c r="A249" t="s">
        <v>724</v>
      </c>
      <c r="B249" t="s">
        <v>222</v>
      </c>
      <c r="C249" t="s">
        <v>223</v>
      </c>
      <c r="D249" t="s">
        <v>224</v>
      </c>
      <c r="E249" t="s">
        <v>91</v>
      </c>
      <c r="F249" t="s">
        <v>457</v>
      </c>
      <c r="G249">
        <v>212.67991559502099</v>
      </c>
      <c r="H249">
        <v>955199.54068402399</v>
      </c>
    </row>
    <row r="250" spans="1:8" x14ac:dyDescent="0.25">
      <c r="A250" t="s">
        <v>724</v>
      </c>
      <c r="B250" t="s">
        <v>225</v>
      </c>
      <c r="C250" t="s">
        <v>226</v>
      </c>
      <c r="D250" t="s">
        <v>227</v>
      </c>
      <c r="E250" t="s">
        <v>91</v>
      </c>
      <c r="F250" t="s">
        <v>457</v>
      </c>
      <c r="G250">
        <v>726.05512812837003</v>
      </c>
      <c r="H250">
        <v>3261583.7458088901</v>
      </c>
    </row>
    <row r="251" spans="1:8" x14ac:dyDescent="0.25">
      <c r="A251" t="s">
        <v>724</v>
      </c>
      <c r="B251" t="s">
        <v>228</v>
      </c>
      <c r="C251" t="s">
        <v>229</v>
      </c>
      <c r="D251" t="s">
        <v>230</v>
      </c>
      <c r="E251" t="s">
        <v>91</v>
      </c>
      <c r="F251" t="s">
        <v>457</v>
      </c>
      <c r="G251">
        <v>171.72499859999999</v>
      </c>
      <c r="H251">
        <v>771284.14370839996</v>
      </c>
    </row>
    <row r="252" spans="1:8" x14ac:dyDescent="0.25">
      <c r="A252" t="s">
        <v>724</v>
      </c>
      <c r="B252" t="s">
        <v>231</v>
      </c>
      <c r="C252" t="s">
        <v>232</v>
      </c>
      <c r="D252" t="s">
        <v>233</v>
      </c>
      <c r="E252" t="s">
        <v>91</v>
      </c>
      <c r="F252" t="s">
        <v>457</v>
      </c>
      <c r="G252">
        <v>361.23999687000003</v>
      </c>
      <c r="H252">
        <v>1622544.54593378</v>
      </c>
    </row>
    <row r="253" spans="1:8" x14ac:dyDescent="0.25">
      <c r="A253" t="s">
        <v>724</v>
      </c>
      <c r="B253" t="s">
        <v>234</v>
      </c>
      <c r="C253" t="s">
        <v>235</v>
      </c>
      <c r="D253" t="s">
        <v>236</v>
      </c>
      <c r="E253" t="s">
        <v>91</v>
      </c>
      <c r="F253" t="s">
        <v>457</v>
      </c>
      <c r="G253">
        <v>277.88499719999999</v>
      </c>
      <c r="H253">
        <v>1248097.1774168001</v>
      </c>
    </row>
    <row r="254" spans="1:8" x14ac:dyDescent="0.25">
      <c r="A254" t="s">
        <v>724</v>
      </c>
      <c r="B254" t="s">
        <v>237</v>
      </c>
      <c r="C254" t="s">
        <v>238</v>
      </c>
      <c r="D254" t="s">
        <v>239</v>
      </c>
      <c r="E254" t="s">
        <v>91</v>
      </c>
      <c r="F254" t="s">
        <v>457</v>
      </c>
      <c r="G254">
        <v>569.71187330101304</v>
      </c>
      <c r="H254">
        <v>2558811.15861475</v>
      </c>
    </row>
    <row r="255" spans="1:8" x14ac:dyDescent="0.25">
      <c r="A255" t="s">
        <v>724</v>
      </c>
      <c r="B255" t="s">
        <v>240</v>
      </c>
      <c r="C255" t="s">
        <v>241</v>
      </c>
      <c r="D255" t="s">
        <v>242</v>
      </c>
      <c r="E255" t="s">
        <v>91</v>
      </c>
      <c r="F255" t="s">
        <v>457</v>
      </c>
      <c r="G255">
        <v>503.14916388</v>
      </c>
      <c r="H255">
        <v>2260246.34247672</v>
      </c>
    </row>
    <row r="256" spans="1:8" x14ac:dyDescent="0.25">
      <c r="A256" t="s">
        <v>724</v>
      </c>
      <c r="B256" t="s">
        <v>243</v>
      </c>
      <c r="C256" t="s">
        <v>244</v>
      </c>
      <c r="D256" t="s">
        <v>245</v>
      </c>
      <c r="E256" t="s">
        <v>91</v>
      </c>
      <c r="F256" t="s">
        <v>457</v>
      </c>
      <c r="G256">
        <v>1961.7748288800001</v>
      </c>
      <c r="H256">
        <v>8812136.0809867196</v>
      </c>
    </row>
    <row r="257" spans="1:8" x14ac:dyDescent="0.25">
      <c r="A257" t="s">
        <v>724</v>
      </c>
      <c r="B257" t="s">
        <v>246</v>
      </c>
      <c r="C257" t="s">
        <v>247</v>
      </c>
      <c r="D257" t="s">
        <v>248</v>
      </c>
      <c r="E257" t="s">
        <v>91</v>
      </c>
      <c r="F257" t="s">
        <v>457</v>
      </c>
      <c r="G257">
        <v>839.84916383999996</v>
      </c>
      <c r="H257">
        <v>3772262.1422969601</v>
      </c>
    </row>
    <row r="258" spans="1:8" x14ac:dyDescent="0.25">
      <c r="A258" t="s">
        <v>724</v>
      </c>
      <c r="B258" t="s">
        <v>249</v>
      </c>
      <c r="C258" t="s">
        <v>250</v>
      </c>
      <c r="D258" t="s">
        <v>251</v>
      </c>
      <c r="E258" t="s">
        <v>91</v>
      </c>
      <c r="F258" t="s">
        <v>457</v>
      </c>
      <c r="G258">
        <v>334.35286733569001</v>
      </c>
      <c r="H258">
        <v>1502007.78580659</v>
      </c>
    </row>
    <row r="259" spans="1:8" x14ac:dyDescent="0.25">
      <c r="A259" t="s">
        <v>724</v>
      </c>
      <c r="B259" t="s">
        <v>252</v>
      </c>
      <c r="C259" t="s">
        <v>253</v>
      </c>
      <c r="D259" t="s">
        <v>254</v>
      </c>
      <c r="E259" t="s">
        <v>91</v>
      </c>
      <c r="F259" t="s">
        <v>457</v>
      </c>
      <c r="G259">
        <v>788.29016055</v>
      </c>
      <c r="H259">
        <v>3540973.9815117</v>
      </c>
    </row>
    <row r="260" spans="1:8" x14ac:dyDescent="0.25">
      <c r="A260" t="s">
        <v>724</v>
      </c>
      <c r="B260" t="s">
        <v>255</v>
      </c>
      <c r="C260" t="s">
        <v>256</v>
      </c>
      <c r="D260" t="s">
        <v>257</v>
      </c>
      <c r="E260" t="s">
        <v>91</v>
      </c>
      <c r="F260" t="s">
        <v>457</v>
      </c>
      <c r="G260">
        <v>413.13728193905803</v>
      </c>
      <c r="H260">
        <v>1855906.94503413</v>
      </c>
    </row>
    <row r="261" spans="1:8" x14ac:dyDescent="0.25">
      <c r="A261" t="s">
        <v>724</v>
      </c>
      <c r="B261" t="s">
        <v>258</v>
      </c>
      <c r="C261" t="s">
        <v>259</v>
      </c>
      <c r="D261" t="s">
        <v>260</v>
      </c>
      <c r="E261" t="s">
        <v>91</v>
      </c>
      <c r="F261" t="s">
        <v>457</v>
      </c>
      <c r="G261">
        <v>1908.5780903288201</v>
      </c>
      <c r="H261">
        <v>8573355.9379377197</v>
      </c>
    </row>
    <row r="262" spans="1:8" x14ac:dyDescent="0.25">
      <c r="A262" t="s">
        <v>724</v>
      </c>
      <c r="B262" t="s">
        <v>261</v>
      </c>
      <c r="C262" t="s">
        <v>262</v>
      </c>
      <c r="D262" t="s">
        <v>263</v>
      </c>
      <c r="E262" t="s">
        <v>91</v>
      </c>
      <c r="F262" t="s">
        <v>457</v>
      </c>
      <c r="G262">
        <v>856.932292214565</v>
      </c>
      <c r="H262">
        <v>3849007.72121226</v>
      </c>
    </row>
    <row r="263" spans="1:8" x14ac:dyDescent="0.25">
      <c r="A263" t="s">
        <v>724</v>
      </c>
      <c r="B263" t="s">
        <v>264</v>
      </c>
      <c r="C263" t="s">
        <v>265</v>
      </c>
      <c r="D263" t="s">
        <v>266</v>
      </c>
      <c r="E263" t="s">
        <v>91</v>
      </c>
      <c r="F263" t="s">
        <v>457</v>
      </c>
      <c r="G263">
        <v>1154.7428138513601</v>
      </c>
      <c r="H263">
        <v>5186602.20544801</v>
      </c>
    </row>
    <row r="264" spans="1:8" x14ac:dyDescent="0.25">
      <c r="A264" t="s">
        <v>724</v>
      </c>
      <c r="B264" t="s">
        <v>267</v>
      </c>
      <c r="C264" t="s">
        <v>268</v>
      </c>
      <c r="D264" t="s">
        <v>269</v>
      </c>
      <c r="E264" t="s">
        <v>91</v>
      </c>
      <c r="F264" t="s">
        <v>457</v>
      </c>
      <c r="G264">
        <v>1095.9573302399999</v>
      </c>
      <c r="H264">
        <v>4922504.2420985596</v>
      </c>
    </row>
    <row r="265" spans="1:8" x14ac:dyDescent="0.25">
      <c r="A265" t="s">
        <v>724</v>
      </c>
      <c r="B265" t="s">
        <v>270</v>
      </c>
      <c r="C265" t="s">
        <v>271</v>
      </c>
      <c r="D265" t="s">
        <v>272</v>
      </c>
      <c r="E265" t="s">
        <v>91</v>
      </c>
      <c r="F265" t="s">
        <v>457</v>
      </c>
      <c r="G265">
        <v>1125.94333134</v>
      </c>
      <c r="H265">
        <v>5058187.33104196</v>
      </c>
    </row>
    <row r="266" spans="1:8" x14ac:dyDescent="0.25">
      <c r="A266" t="s">
        <v>724</v>
      </c>
      <c r="B266" t="s">
        <v>273</v>
      </c>
      <c r="C266" t="s">
        <v>274</v>
      </c>
      <c r="D266" t="s">
        <v>275</v>
      </c>
      <c r="E266" t="s">
        <v>91</v>
      </c>
      <c r="F266" t="s">
        <v>457</v>
      </c>
      <c r="G266">
        <v>407.324997</v>
      </c>
      <c r="H266">
        <v>1829508.5365180001</v>
      </c>
    </row>
    <row r="267" spans="1:8" x14ac:dyDescent="0.25">
      <c r="A267" t="s">
        <v>724</v>
      </c>
      <c r="B267" t="s">
        <v>276</v>
      </c>
      <c r="C267" t="s">
        <v>277</v>
      </c>
      <c r="D267" t="s">
        <v>278</v>
      </c>
      <c r="E267" t="s">
        <v>91</v>
      </c>
      <c r="F267" t="s">
        <v>457</v>
      </c>
      <c r="G267">
        <v>944.51432847000001</v>
      </c>
      <c r="H267">
        <v>4242417.3921441799</v>
      </c>
    </row>
    <row r="268" spans="1:8" x14ac:dyDescent="0.25">
      <c r="A268" t="s">
        <v>724</v>
      </c>
      <c r="B268" t="s">
        <v>279</v>
      </c>
      <c r="C268" t="s">
        <v>280</v>
      </c>
      <c r="D268" t="s">
        <v>281</v>
      </c>
      <c r="E268" t="s">
        <v>91</v>
      </c>
      <c r="F268" t="s">
        <v>457</v>
      </c>
      <c r="G268">
        <v>132.27949745999999</v>
      </c>
      <c r="H268">
        <v>594140.06158523995</v>
      </c>
    </row>
    <row r="269" spans="1:8" x14ac:dyDescent="0.25">
      <c r="A269" t="s">
        <v>724</v>
      </c>
      <c r="B269" t="s">
        <v>282</v>
      </c>
      <c r="C269" t="s">
        <v>283</v>
      </c>
      <c r="D269" t="s">
        <v>284</v>
      </c>
      <c r="E269" t="s">
        <v>91</v>
      </c>
      <c r="F269" t="s">
        <v>457</v>
      </c>
      <c r="G269">
        <v>299.52499617000001</v>
      </c>
      <c r="H269">
        <v>1345261.3327879801</v>
      </c>
    </row>
    <row r="270" spans="1:8" x14ac:dyDescent="0.25">
      <c r="A270" t="s">
        <v>724</v>
      </c>
      <c r="B270" t="s">
        <v>285</v>
      </c>
      <c r="C270" t="s">
        <v>286</v>
      </c>
      <c r="D270" t="s">
        <v>287</v>
      </c>
      <c r="E270" t="s">
        <v>91</v>
      </c>
      <c r="F270" t="s">
        <v>457</v>
      </c>
      <c r="G270">
        <v>857.46600145136597</v>
      </c>
      <c r="H270">
        <v>3851314.2105224398</v>
      </c>
    </row>
    <row r="271" spans="1:8" x14ac:dyDescent="0.25">
      <c r="A271" t="s">
        <v>724</v>
      </c>
      <c r="B271" t="s">
        <v>288</v>
      </c>
      <c r="C271" t="s">
        <v>289</v>
      </c>
      <c r="D271" t="s">
        <v>290</v>
      </c>
      <c r="E271" t="s">
        <v>91</v>
      </c>
      <c r="F271" t="s">
        <v>457</v>
      </c>
      <c r="G271">
        <v>383.40999773999999</v>
      </c>
      <c r="H271">
        <v>1722200.52984356</v>
      </c>
    </row>
    <row r="272" spans="1:8" x14ac:dyDescent="0.25">
      <c r="A272" t="s">
        <v>724</v>
      </c>
      <c r="B272" t="s">
        <v>294</v>
      </c>
      <c r="C272" t="s">
        <v>295</v>
      </c>
      <c r="D272" t="s">
        <v>296</v>
      </c>
      <c r="E272" t="s">
        <v>91</v>
      </c>
      <c r="F272" t="s">
        <v>457</v>
      </c>
      <c r="G272">
        <v>333.43726347989298</v>
      </c>
      <c r="H272">
        <v>1497581.0620786401</v>
      </c>
    </row>
    <row r="273" spans="1:8" x14ac:dyDescent="0.25">
      <c r="A273" t="s">
        <v>724</v>
      </c>
      <c r="B273" t="s">
        <v>297</v>
      </c>
      <c r="C273" t="s">
        <v>298</v>
      </c>
      <c r="D273" t="s">
        <v>299</v>
      </c>
      <c r="E273" t="s">
        <v>91</v>
      </c>
      <c r="F273" t="s">
        <v>457</v>
      </c>
      <c r="G273">
        <v>1074.97660593521</v>
      </c>
      <c r="H273">
        <v>4828804.86707283</v>
      </c>
    </row>
    <row r="274" spans="1:8" x14ac:dyDescent="0.25">
      <c r="A274" t="s">
        <v>724</v>
      </c>
      <c r="B274" t="s">
        <v>300</v>
      </c>
      <c r="C274" t="s">
        <v>301</v>
      </c>
      <c r="D274" t="s">
        <v>302</v>
      </c>
      <c r="E274" t="s">
        <v>91</v>
      </c>
      <c r="F274" t="s">
        <v>457</v>
      </c>
      <c r="G274">
        <v>200.8349973</v>
      </c>
      <c r="H274">
        <v>902038.47786620003</v>
      </c>
    </row>
    <row r="275" spans="1:8" x14ac:dyDescent="0.25">
      <c r="A275" t="s">
        <v>724</v>
      </c>
      <c r="B275" t="s">
        <v>303</v>
      </c>
      <c r="C275" t="s">
        <v>304</v>
      </c>
      <c r="D275" t="s">
        <v>305</v>
      </c>
      <c r="E275" t="s">
        <v>91</v>
      </c>
      <c r="F275" t="s">
        <v>457</v>
      </c>
      <c r="G275">
        <v>603.58658575868003</v>
      </c>
      <c r="H275">
        <v>2711182.1163995098</v>
      </c>
    </row>
    <row r="276" spans="1:8" x14ac:dyDescent="0.25">
      <c r="A276" t="s">
        <v>724</v>
      </c>
      <c r="B276" t="s">
        <v>306</v>
      </c>
      <c r="C276" t="s">
        <v>307</v>
      </c>
      <c r="D276" t="s">
        <v>308</v>
      </c>
      <c r="E276" t="s">
        <v>91</v>
      </c>
      <c r="F276" t="s">
        <v>457</v>
      </c>
      <c r="G276">
        <v>360.59049747</v>
      </c>
      <c r="H276">
        <v>1619603.69563018</v>
      </c>
    </row>
    <row r="277" spans="1:8" x14ac:dyDescent="0.25">
      <c r="A277" t="s">
        <v>724</v>
      </c>
      <c r="B277" t="s">
        <v>309</v>
      </c>
      <c r="C277" t="s">
        <v>310</v>
      </c>
      <c r="D277" t="s">
        <v>311</v>
      </c>
      <c r="E277" t="s">
        <v>91</v>
      </c>
      <c r="F277" t="s">
        <v>457</v>
      </c>
      <c r="G277">
        <v>263.70014361781699</v>
      </c>
      <c r="H277">
        <v>1184412.4454184701</v>
      </c>
    </row>
    <row r="278" spans="1:8" x14ac:dyDescent="0.25">
      <c r="A278" t="s">
        <v>724</v>
      </c>
      <c r="B278" t="s">
        <v>312</v>
      </c>
      <c r="C278" t="s">
        <v>313</v>
      </c>
      <c r="D278" t="s">
        <v>314</v>
      </c>
      <c r="E278" t="s">
        <v>91</v>
      </c>
      <c r="F278" t="s">
        <v>457</v>
      </c>
      <c r="G278">
        <v>504.24025215009698</v>
      </c>
      <c r="H278">
        <v>2264769.69316254</v>
      </c>
    </row>
    <row r="279" spans="1:8" x14ac:dyDescent="0.25">
      <c r="A279" t="s">
        <v>724</v>
      </c>
      <c r="B279" t="s">
        <v>315</v>
      </c>
      <c r="C279" t="s">
        <v>316</v>
      </c>
      <c r="D279" t="s">
        <v>317</v>
      </c>
      <c r="E279" t="s">
        <v>91</v>
      </c>
      <c r="F279" t="s">
        <v>457</v>
      </c>
      <c r="G279">
        <v>300.76117329659002</v>
      </c>
      <c r="H279">
        <v>1351130.7127948799</v>
      </c>
    </row>
    <row r="280" spans="1:8" x14ac:dyDescent="0.25">
      <c r="A280" t="s">
        <v>724</v>
      </c>
      <c r="B280" t="s">
        <v>318</v>
      </c>
      <c r="C280" t="s">
        <v>319</v>
      </c>
      <c r="D280" t="s">
        <v>320</v>
      </c>
      <c r="E280" t="s">
        <v>91</v>
      </c>
      <c r="F280" t="s">
        <v>457</v>
      </c>
      <c r="G280">
        <v>437.54822182353001</v>
      </c>
      <c r="H280">
        <v>1965189.7088749399</v>
      </c>
    </row>
    <row r="281" spans="1:8" x14ac:dyDescent="0.25">
      <c r="A281" t="s">
        <v>724</v>
      </c>
      <c r="B281" t="s">
        <v>321</v>
      </c>
      <c r="C281" t="s">
        <v>322</v>
      </c>
      <c r="D281" t="s">
        <v>323</v>
      </c>
      <c r="E281" t="s">
        <v>91</v>
      </c>
      <c r="F281" t="s">
        <v>457</v>
      </c>
      <c r="G281">
        <v>670.41999720000001</v>
      </c>
      <c r="H281">
        <v>3011053.4674168001</v>
      </c>
    </row>
    <row r="282" spans="1:8" x14ac:dyDescent="0.25">
      <c r="A282" t="s">
        <v>724</v>
      </c>
      <c r="B282" t="s">
        <v>324</v>
      </c>
      <c r="C282" t="s">
        <v>325</v>
      </c>
      <c r="D282" t="s">
        <v>326</v>
      </c>
      <c r="E282" t="s">
        <v>91</v>
      </c>
      <c r="F282" t="s">
        <v>457</v>
      </c>
      <c r="G282">
        <v>263.60683431953998</v>
      </c>
      <c r="H282">
        <v>1184047.1134320099</v>
      </c>
    </row>
    <row r="283" spans="1:8" x14ac:dyDescent="0.25">
      <c r="A283" t="s">
        <v>724</v>
      </c>
      <c r="B283" t="s">
        <v>327</v>
      </c>
      <c r="C283" t="s">
        <v>328</v>
      </c>
      <c r="D283" t="s">
        <v>329</v>
      </c>
      <c r="E283" t="s">
        <v>91</v>
      </c>
      <c r="F283" t="s">
        <v>457</v>
      </c>
      <c r="G283">
        <v>403.1149977</v>
      </c>
      <c r="H283">
        <v>1810540.7996638</v>
      </c>
    </row>
    <row r="284" spans="1:8" x14ac:dyDescent="0.25">
      <c r="A284" t="s">
        <v>724</v>
      </c>
      <c r="B284" t="s">
        <v>330</v>
      </c>
      <c r="C284" t="s">
        <v>331</v>
      </c>
      <c r="D284" t="s">
        <v>332</v>
      </c>
      <c r="E284" t="s">
        <v>91</v>
      </c>
      <c r="F284" t="s">
        <v>457</v>
      </c>
      <c r="G284">
        <v>0</v>
      </c>
      <c r="H284">
        <v>0</v>
      </c>
    </row>
    <row r="285" spans="1:8" x14ac:dyDescent="0.25">
      <c r="A285" t="s">
        <v>724</v>
      </c>
      <c r="B285" t="s">
        <v>333</v>
      </c>
      <c r="C285" t="s">
        <v>334</v>
      </c>
      <c r="D285" t="s">
        <v>335</v>
      </c>
      <c r="E285" t="s">
        <v>91</v>
      </c>
      <c r="F285" t="s">
        <v>457</v>
      </c>
      <c r="G285">
        <v>121.5866652</v>
      </c>
      <c r="H285">
        <v>546214.47340879997</v>
      </c>
    </row>
    <row r="286" spans="1:8" x14ac:dyDescent="0.25">
      <c r="A286" t="s">
        <v>724</v>
      </c>
      <c r="B286" t="s">
        <v>336</v>
      </c>
      <c r="C286" t="s">
        <v>337</v>
      </c>
      <c r="D286" t="s">
        <v>338</v>
      </c>
      <c r="E286" t="s">
        <v>91</v>
      </c>
      <c r="F286" t="s">
        <v>457</v>
      </c>
      <c r="G286">
        <v>182.4266652</v>
      </c>
      <c r="H286">
        <v>819529.43340880005</v>
      </c>
    </row>
    <row r="287" spans="1:8" x14ac:dyDescent="0.25">
      <c r="A287" t="s">
        <v>724</v>
      </c>
      <c r="B287" t="s">
        <v>339</v>
      </c>
      <c r="C287" t="s">
        <v>340</v>
      </c>
      <c r="D287" t="s">
        <v>341</v>
      </c>
      <c r="E287" t="s">
        <v>91</v>
      </c>
      <c r="F287" t="s">
        <v>457</v>
      </c>
      <c r="G287">
        <v>2247.4182878955999</v>
      </c>
      <c r="H287">
        <v>10094183.7858028</v>
      </c>
    </row>
    <row r="288" spans="1:8" x14ac:dyDescent="0.25">
      <c r="A288" t="s">
        <v>724</v>
      </c>
      <c r="B288" t="s">
        <v>342</v>
      </c>
      <c r="C288" t="s">
        <v>343</v>
      </c>
      <c r="D288" t="s">
        <v>344</v>
      </c>
      <c r="E288" t="s">
        <v>91</v>
      </c>
      <c r="F288" t="s">
        <v>457</v>
      </c>
      <c r="G288">
        <v>156.46299848999999</v>
      </c>
      <c r="H288">
        <v>702724.71521406004</v>
      </c>
    </row>
    <row r="289" spans="1:8" x14ac:dyDescent="0.25">
      <c r="A289" t="s">
        <v>724</v>
      </c>
      <c r="B289" t="s">
        <v>345</v>
      </c>
      <c r="C289" t="s">
        <v>346</v>
      </c>
      <c r="D289" t="s">
        <v>347</v>
      </c>
      <c r="E289" t="s">
        <v>91</v>
      </c>
      <c r="F289" t="s">
        <v>457</v>
      </c>
      <c r="G289">
        <v>354.97966187999998</v>
      </c>
      <c r="H289">
        <v>1594376.60048872</v>
      </c>
    </row>
    <row r="290" spans="1:8" x14ac:dyDescent="0.25">
      <c r="A290" t="s">
        <v>724</v>
      </c>
      <c r="B290" t="s">
        <v>348</v>
      </c>
      <c r="C290" t="s">
        <v>349</v>
      </c>
      <c r="D290" t="s">
        <v>350</v>
      </c>
      <c r="E290" t="s">
        <v>91</v>
      </c>
      <c r="F290" t="s">
        <v>457</v>
      </c>
      <c r="G290">
        <v>560.12910362404705</v>
      </c>
      <c r="H290">
        <v>2515836.1916864701</v>
      </c>
    </row>
    <row r="291" spans="1:8" x14ac:dyDescent="0.25">
      <c r="A291" t="s">
        <v>724</v>
      </c>
      <c r="B291" t="s">
        <v>351</v>
      </c>
      <c r="C291" t="s">
        <v>352</v>
      </c>
      <c r="D291" t="s">
        <v>353</v>
      </c>
      <c r="E291" t="s">
        <v>91</v>
      </c>
      <c r="F291" t="s">
        <v>457</v>
      </c>
      <c r="G291">
        <v>274.39926128101001</v>
      </c>
      <c r="H291">
        <v>1232442.28019686</v>
      </c>
    </row>
    <row r="292" spans="1:8" x14ac:dyDescent="0.25">
      <c r="A292" t="s">
        <v>724</v>
      </c>
      <c r="B292" t="s">
        <v>354</v>
      </c>
      <c r="C292" t="s">
        <v>355</v>
      </c>
      <c r="D292" t="s">
        <v>356</v>
      </c>
      <c r="E292" t="s">
        <v>91</v>
      </c>
      <c r="F292" t="s">
        <v>457</v>
      </c>
      <c r="G292">
        <v>554.12316066000005</v>
      </c>
      <c r="H292">
        <v>2489035.4840060398</v>
      </c>
    </row>
    <row r="293" spans="1:8" x14ac:dyDescent="0.25">
      <c r="A293" t="s">
        <v>724</v>
      </c>
      <c r="B293" t="s">
        <v>357</v>
      </c>
      <c r="C293" t="s">
        <v>358</v>
      </c>
      <c r="D293" t="s">
        <v>359</v>
      </c>
      <c r="E293" t="s">
        <v>91</v>
      </c>
      <c r="F293" t="s">
        <v>457</v>
      </c>
      <c r="G293">
        <v>461.34532794</v>
      </c>
      <c r="H293">
        <v>2072365.9037623601</v>
      </c>
    </row>
    <row r="294" spans="1:8" x14ac:dyDescent="0.25">
      <c r="A294" t="s">
        <v>724</v>
      </c>
      <c r="B294" t="s">
        <v>360</v>
      </c>
      <c r="C294" t="s">
        <v>361</v>
      </c>
      <c r="D294" t="s">
        <v>362</v>
      </c>
      <c r="E294" t="s">
        <v>91</v>
      </c>
      <c r="F294" t="s">
        <v>457</v>
      </c>
      <c r="G294">
        <v>690.64247208332199</v>
      </c>
      <c r="H294">
        <v>3102501.2695424501</v>
      </c>
    </row>
    <row r="295" spans="1:8" x14ac:dyDescent="0.25">
      <c r="A295" t="s">
        <v>724</v>
      </c>
      <c r="B295" t="s">
        <v>363</v>
      </c>
      <c r="C295" t="s">
        <v>364</v>
      </c>
      <c r="D295" t="s">
        <v>365</v>
      </c>
      <c r="E295" t="s">
        <v>91</v>
      </c>
      <c r="F295" t="s">
        <v>457</v>
      </c>
      <c r="G295">
        <v>1005.02935199546</v>
      </c>
      <c r="H295">
        <v>4514693.9078676002</v>
      </c>
    </row>
    <row r="296" spans="1:8" x14ac:dyDescent="0.25">
      <c r="A296" t="s">
        <v>724</v>
      </c>
      <c r="B296" t="s">
        <v>366</v>
      </c>
      <c r="C296" t="s">
        <v>367</v>
      </c>
      <c r="D296" t="s">
        <v>368</v>
      </c>
      <c r="E296" t="s">
        <v>91</v>
      </c>
      <c r="F296" t="s">
        <v>457</v>
      </c>
      <c r="G296">
        <v>258.19385713116202</v>
      </c>
      <c r="H296">
        <v>1159875.19394744</v>
      </c>
    </row>
    <row r="297" spans="1:8" x14ac:dyDescent="0.25">
      <c r="A297" t="s">
        <v>724</v>
      </c>
      <c r="B297" t="s">
        <v>369</v>
      </c>
      <c r="C297" t="s">
        <v>370</v>
      </c>
      <c r="D297" t="s">
        <v>371</v>
      </c>
      <c r="E297" t="s">
        <v>91</v>
      </c>
      <c r="F297" t="s">
        <v>457</v>
      </c>
      <c r="G297">
        <v>458.34279912366497</v>
      </c>
      <c r="H297">
        <v>2058646.5392617499</v>
      </c>
    </row>
    <row r="298" spans="1:8" x14ac:dyDescent="0.25">
      <c r="A298" t="s">
        <v>724</v>
      </c>
      <c r="B298" t="s">
        <v>372</v>
      </c>
      <c r="C298" t="s">
        <v>373</v>
      </c>
      <c r="D298" t="s">
        <v>374</v>
      </c>
      <c r="E298" t="s">
        <v>91</v>
      </c>
      <c r="F298" t="s">
        <v>457</v>
      </c>
      <c r="G298">
        <v>500.393350313165</v>
      </c>
      <c r="H298">
        <v>2247511.7163073602</v>
      </c>
    </row>
    <row r="299" spans="1:8" x14ac:dyDescent="0.25">
      <c r="A299" t="s">
        <v>724</v>
      </c>
      <c r="B299" t="s">
        <v>375</v>
      </c>
      <c r="C299" t="s">
        <v>376</v>
      </c>
      <c r="D299" t="s">
        <v>377</v>
      </c>
      <c r="E299" t="s">
        <v>91</v>
      </c>
      <c r="F299" t="s">
        <v>457</v>
      </c>
      <c r="G299">
        <v>550.56999689999998</v>
      </c>
      <c r="H299">
        <v>2472821.5660685999</v>
      </c>
    </row>
    <row r="300" spans="1:8" x14ac:dyDescent="0.25">
      <c r="A300" t="s">
        <v>724</v>
      </c>
      <c r="B300" t="s">
        <v>378</v>
      </c>
      <c r="C300" t="s">
        <v>379</v>
      </c>
      <c r="D300" t="s">
        <v>380</v>
      </c>
      <c r="E300" t="s">
        <v>91</v>
      </c>
      <c r="F300" t="s">
        <v>457</v>
      </c>
      <c r="G300">
        <v>1765.1910797954999</v>
      </c>
      <c r="H300">
        <v>7928436.71260098</v>
      </c>
    </row>
    <row r="301" spans="1:8" x14ac:dyDescent="0.25">
      <c r="A301" t="s">
        <v>724</v>
      </c>
      <c r="B301" t="s">
        <v>381</v>
      </c>
      <c r="C301" t="s">
        <v>382</v>
      </c>
      <c r="D301" t="s">
        <v>383</v>
      </c>
      <c r="E301" t="s">
        <v>91</v>
      </c>
      <c r="F301" t="s">
        <v>457</v>
      </c>
      <c r="G301">
        <v>412.18684748624099</v>
      </c>
      <c r="H301">
        <v>1851619.6926031699</v>
      </c>
    </row>
    <row r="302" spans="1:8" x14ac:dyDescent="0.25">
      <c r="A302" t="s">
        <v>724</v>
      </c>
      <c r="B302" t="s">
        <v>384</v>
      </c>
      <c r="C302" t="s">
        <v>385</v>
      </c>
      <c r="D302" t="s">
        <v>386</v>
      </c>
      <c r="E302" t="s">
        <v>91</v>
      </c>
      <c r="F302" t="s">
        <v>457</v>
      </c>
      <c r="G302">
        <v>253.425691389734</v>
      </c>
      <c r="H302">
        <v>1138447.05710546</v>
      </c>
    </row>
    <row r="303" spans="1:8" x14ac:dyDescent="0.25">
      <c r="A303" t="s">
        <v>724</v>
      </c>
      <c r="B303" t="s">
        <v>387</v>
      </c>
      <c r="C303" t="s">
        <v>388</v>
      </c>
      <c r="D303" t="s">
        <v>389</v>
      </c>
      <c r="E303" t="s">
        <v>91</v>
      </c>
      <c r="F303" t="s">
        <v>457</v>
      </c>
      <c r="G303">
        <v>382.34766249</v>
      </c>
      <c r="H303">
        <v>1717354.39523006</v>
      </c>
    </row>
    <row r="304" spans="1:8" x14ac:dyDescent="0.25">
      <c r="A304" t="s">
        <v>724</v>
      </c>
      <c r="B304" t="s">
        <v>390</v>
      </c>
      <c r="C304" t="s">
        <v>391</v>
      </c>
      <c r="D304" t="s">
        <v>392</v>
      </c>
      <c r="E304" t="s">
        <v>91</v>
      </c>
      <c r="F304" t="s">
        <v>457</v>
      </c>
      <c r="G304">
        <v>284.80449644999999</v>
      </c>
      <c r="H304">
        <v>1279247.4070462999</v>
      </c>
    </row>
    <row r="305" spans="1:8" x14ac:dyDescent="0.25">
      <c r="A305" t="s">
        <v>724</v>
      </c>
      <c r="B305" t="s">
        <v>393</v>
      </c>
      <c r="C305" t="s">
        <v>394</v>
      </c>
      <c r="D305" t="s">
        <v>395</v>
      </c>
      <c r="E305" t="s">
        <v>91</v>
      </c>
      <c r="F305" t="s">
        <v>457</v>
      </c>
      <c r="G305">
        <v>540.39801074497495</v>
      </c>
      <c r="H305">
        <v>2427532.6602879199</v>
      </c>
    </row>
    <row r="306" spans="1:8" x14ac:dyDescent="0.25">
      <c r="A306" t="s">
        <v>724</v>
      </c>
      <c r="B306" t="s">
        <v>396</v>
      </c>
      <c r="C306" t="s">
        <v>397</v>
      </c>
      <c r="D306" t="s">
        <v>398</v>
      </c>
      <c r="E306" t="s">
        <v>91</v>
      </c>
      <c r="F306" t="s">
        <v>457</v>
      </c>
      <c r="G306">
        <v>354.652726498047</v>
      </c>
      <c r="H306">
        <v>1592831.3528822199</v>
      </c>
    </row>
    <row r="307" spans="1:8" x14ac:dyDescent="0.25">
      <c r="A307" t="s">
        <v>724</v>
      </c>
      <c r="B307" t="s">
        <v>399</v>
      </c>
      <c r="C307" t="s">
        <v>400</v>
      </c>
      <c r="D307" t="s">
        <v>401</v>
      </c>
      <c r="E307" t="s">
        <v>91</v>
      </c>
      <c r="F307" t="s">
        <v>457</v>
      </c>
      <c r="G307">
        <v>297.39249683999998</v>
      </c>
      <c r="H307">
        <v>1335807.8807989601</v>
      </c>
    </row>
    <row r="308" spans="1:8" x14ac:dyDescent="0.25">
      <c r="A308" t="s">
        <v>724</v>
      </c>
      <c r="B308" t="s">
        <v>402</v>
      </c>
      <c r="C308" t="s">
        <v>403</v>
      </c>
      <c r="D308" t="s">
        <v>404</v>
      </c>
      <c r="E308" t="s">
        <v>91</v>
      </c>
      <c r="F308" t="s">
        <v>457</v>
      </c>
      <c r="G308">
        <v>334.56543537375001</v>
      </c>
      <c r="H308">
        <v>1502663.0665696301</v>
      </c>
    </row>
    <row r="309" spans="1:8" x14ac:dyDescent="0.25">
      <c r="A309" t="s">
        <v>724</v>
      </c>
      <c r="B309" t="s">
        <v>405</v>
      </c>
      <c r="C309" t="s">
        <v>406</v>
      </c>
      <c r="D309" t="s">
        <v>407</v>
      </c>
      <c r="E309" t="s">
        <v>91</v>
      </c>
      <c r="F309" t="s">
        <v>457</v>
      </c>
      <c r="G309">
        <v>470.93999760000003</v>
      </c>
      <c r="H309">
        <v>2115610.3492144002</v>
      </c>
    </row>
    <row r="310" spans="1:8" x14ac:dyDescent="0.25">
      <c r="A310" t="s">
        <v>724</v>
      </c>
      <c r="B310" t="s">
        <v>408</v>
      </c>
      <c r="C310" t="s">
        <v>409</v>
      </c>
      <c r="D310" t="s">
        <v>410</v>
      </c>
      <c r="E310" t="s">
        <v>91</v>
      </c>
      <c r="F310" t="s">
        <v>457</v>
      </c>
      <c r="G310">
        <v>257.02849062132401</v>
      </c>
      <c r="H310">
        <v>1154378.0368522301</v>
      </c>
    </row>
    <row r="311" spans="1:8" x14ac:dyDescent="0.25">
      <c r="A311" t="s">
        <v>724</v>
      </c>
      <c r="B311" t="s">
        <v>411</v>
      </c>
      <c r="C311" t="s">
        <v>412</v>
      </c>
      <c r="D311" t="s">
        <v>413</v>
      </c>
      <c r="E311" t="s">
        <v>91</v>
      </c>
      <c r="F311" t="s">
        <v>457</v>
      </c>
      <c r="G311">
        <v>421.43583105488102</v>
      </c>
      <c r="H311">
        <v>1892816.6247606401</v>
      </c>
    </row>
    <row r="312" spans="1:8" x14ac:dyDescent="0.25">
      <c r="A312" t="s">
        <v>724</v>
      </c>
      <c r="B312" t="s">
        <v>414</v>
      </c>
      <c r="C312" t="s">
        <v>415</v>
      </c>
      <c r="D312" t="s">
        <v>416</v>
      </c>
      <c r="E312" t="s">
        <v>91</v>
      </c>
      <c r="F312" t="s">
        <v>457</v>
      </c>
      <c r="G312">
        <v>354.22425507939602</v>
      </c>
      <c r="H312">
        <v>1590897.8023268101</v>
      </c>
    </row>
    <row r="313" spans="1:8" x14ac:dyDescent="0.25">
      <c r="A313" t="s">
        <v>724</v>
      </c>
      <c r="B313" t="s">
        <v>487</v>
      </c>
      <c r="C313" t="s">
        <v>488</v>
      </c>
      <c r="D313" t="s">
        <v>417</v>
      </c>
      <c r="E313" t="s">
        <v>91</v>
      </c>
      <c r="F313" t="s">
        <v>457</v>
      </c>
      <c r="G313">
        <v>0</v>
      </c>
      <c r="H313">
        <v>0</v>
      </c>
    </row>
    <row r="314" spans="1:8" x14ac:dyDescent="0.25">
      <c r="A314" t="s">
        <v>724</v>
      </c>
      <c r="B314" t="s">
        <v>531</v>
      </c>
      <c r="C314" t="s">
        <v>532</v>
      </c>
      <c r="D314" t="s">
        <v>533</v>
      </c>
      <c r="E314" t="s">
        <v>91</v>
      </c>
      <c r="F314" t="s">
        <v>457</v>
      </c>
      <c r="G314">
        <v>180.9</v>
      </c>
      <c r="H314">
        <v>812496.6</v>
      </c>
    </row>
    <row r="315" spans="1:8" x14ac:dyDescent="0.25">
      <c r="A315" t="s">
        <v>724</v>
      </c>
      <c r="B315" t="s">
        <v>594</v>
      </c>
      <c r="C315" t="s">
        <v>595</v>
      </c>
      <c r="D315" t="s">
        <v>534</v>
      </c>
      <c r="E315" t="s">
        <v>91</v>
      </c>
      <c r="F315" t="s">
        <v>457</v>
      </c>
      <c r="G315">
        <v>173.88</v>
      </c>
      <c r="H315">
        <v>780998.72</v>
      </c>
    </row>
    <row r="316" spans="1:8" x14ac:dyDescent="0.25">
      <c r="A316" t="s">
        <v>724</v>
      </c>
      <c r="B316">
        <v>1</v>
      </c>
      <c r="C316" t="s">
        <v>78</v>
      </c>
      <c r="D316" t="s">
        <v>29</v>
      </c>
      <c r="E316" t="s">
        <v>79</v>
      </c>
      <c r="F316" t="s">
        <v>458</v>
      </c>
      <c r="G316">
        <v>50</v>
      </c>
      <c r="H316">
        <v>224700</v>
      </c>
    </row>
    <row r="317" spans="1:8" x14ac:dyDescent="0.25">
      <c r="A317" t="s">
        <v>724</v>
      </c>
      <c r="B317">
        <v>2</v>
      </c>
      <c r="C317" t="s">
        <v>81</v>
      </c>
      <c r="D317" t="s">
        <v>30</v>
      </c>
      <c r="E317" t="s">
        <v>79</v>
      </c>
      <c r="F317" t="s">
        <v>458</v>
      </c>
      <c r="G317">
        <v>0</v>
      </c>
      <c r="H317">
        <v>0</v>
      </c>
    </row>
    <row r="318" spans="1:8" x14ac:dyDescent="0.25">
      <c r="A318" t="s">
        <v>724</v>
      </c>
      <c r="B318">
        <v>3</v>
      </c>
      <c r="C318" t="s">
        <v>82</v>
      </c>
      <c r="D318" t="s">
        <v>31</v>
      </c>
      <c r="E318" t="s">
        <v>79</v>
      </c>
      <c r="F318" t="s">
        <v>458</v>
      </c>
      <c r="G318">
        <v>6</v>
      </c>
      <c r="H318">
        <v>26964</v>
      </c>
    </row>
    <row r="319" spans="1:8" x14ac:dyDescent="0.25">
      <c r="A319" t="s">
        <v>724</v>
      </c>
      <c r="B319">
        <v>4</v>
      </c>
      <c r="C319" t="s">
        <v>83</v>
      </c>
      <c r="D319" t="s">
        <v>32</v>
      </c>
      <c r="E319" t="s">
        <v>79</v>
      </c>
      <c r="F319" t="s">
        <v>458</v>
      </c>
      <c r="G319">
        <v>21</v>
      </c>
      <c r="H319">
        <v>94374</v>
      </c>
    </row>
    <row r="320" spans="1:8" x14ac:dyDescent="0.25">
      <c r="A320" t="s">
        <v>724</v>
      </c>
      <c r="B320">
        <v>5</v>
      </c>
      <c r="C320" t="s">
        <v>84</v>
      </c>
      <c r="D320" t="s">
        <v>33</v>
      </c>
      <c r="E320" t="s">
        <v>79</v>
      </c>
      <c r="F320" t="s">
        <v>458</v>
      </c>
      <c r="G320">
        <v>5</v>
      </c>
      <c r="H320">
        <v>22470</v>
      </c>
    </row>
    <row r="321" spans="1:8" x14ac:dyDescent="0.25">
      <c r="A321" t="s">
        <v>724</v>
      </c>
      <c r="B321">
        <v>6</v>
      </c>
      <c r="C321" t="s">
        <v>85</v>
      </c>
      <c r="D321" t="s">
        <v>34</v>
      </c>
      <c r="E321" t="s">
        <v>79</v>
      </c>
      <c r="F321" t="s">
        <v>458</v>
      </c>
      <c r="G321">
        <v>0</v>
      </c>
      <c r="H321">
        <v>0</v>
      </c>
    </row>
    <row r="322" spans="1:8" x14ac:dyDescent="0.25">
      <c r="A322" t="s">
        <v>724</v>
      </c>
      <c r="B322">
        <v>7</v>
      </c>
      <c r="C322" t="s">
        <v>86</v>
      </c>
      <c r="D322" t="s">
        <v>35</v>
      </c>
      <c r="E322" t="s">
        <v>79</v>
      </c>
      <c r="F322" t="s">
        <v>458</v>
      </c>
      <c r="G322">
        <v>31</v>
      </c>
      <c r="H322">
        <v>139314</v>
      </c>
    </row>
    <row r="323" spans="1:8" x14ac:dyDescent="0.25">
      <c r="A323" t="s">
        <v>724</v>
      </c>
      <c r="B323">
        <v>8</v>
      </c>
      <c r="C323" t="s">
        <v>87</v>
      </c>
      <c r="D323" t="s">
        <v>36</v>
      </c>
      <c r="E323" t="s">
        <v>79</v>
      </c>
      <c r="F323" t="s">
        <v>458</v>
      </c>
      <c r="G323">
        <v>3</v>
      </c>
      <c r="H323">
        <v>13482</v>
      </c>
    </row>
    <row r="324" spans="1:8" x14ac:dyDescent="0.25">
      <c r="A324" t="s">
        <v>724</v>
      </c>
      <c r="B324">
        <v>9</v>
      </c>
      <c r="C324" t="s">
        <v>88</v>
      </c>
      <c r="D324" t="s">
        <v>37</v>
      </c>
      <c r="E324" t="s">
        <v>79</v>
      </c>
      <c r="F324" t="s">
        <v>458</v>
      </c>
      <c r="G324">
        <v>4</v>
      </c>
      <c r="H324">
        <v>17976</v>
      </c>
    </row>
    <row r="325" spans="1:8" x14ac:dyDescent="0.25">
      <c r="A325" t="s">
        <v>724</v>
      </c>
      <c r="B325">
        <v>10</v>
      </c>
      <c r="C325" t="s">
        <v>455</v>
      </c>
      <c r="D325" t="s">
        <v>38</v>
      </c>
      <c r="E325" t="s">
        <v>79</v>
      </c>
      <c r="F325" t="s">
        <v>458</v>
      </c>
      <c r="G325">
        <v>0</v>
      </c>
      <c r="H325">
        <v>0</v>
      </c>
    </row>
    <row r="326" spans="1:8" x14ac:dyDescent="0.25">
      <c r="A326" t="s">
        <v>724</v>
      </c>
      <c r="B326">
        <v>11</v>
      </c>
      <c r="C326" t="s">
        <v>456</v>
      </c>
      <c r="D326" t="s">
        <v>39</v>
      </c>
      <c r="E326" t="s">
        <v>79</v>
      </c>
      <c r="F326" t="s">
        <v>458</v>
      </c>
      <c r="G326">
        <v>0</v>
      </c>
      <c r="H326">
        <v>0</v>
      </c>
    </row>
    <row r="327" spans="1:8" x14ac:dyDescent="0.25">
      <c r="A327" t="s">
        <v>724</v>
      </c>
      <c r="B327">
        <v>12</v>
      </c>
      <c r="C327" t="s">
        <v>419</v>
      </c>
      <c r="D327" t="s">
        <v>40</v>
      </c>
      <c r="E327" t="s">
        <v>79</v>
      </c>
      <c r="F327" t="s">
        <v>458</v>
      </c>
      <c r="G327">
        <v>20</v>
      </c>
      <c r="H327">
        <v>89880</v>
      </c>
    </row>
    <row r="328" spans="1:8" x14ac:dyDescent="0.25">
      <c r="A328" t="s">
        <v>724</v>
      </c>
      <c r="B328">
        <v>13</v>
      </c>
      <c r="C328" t="s">
        <v>420</v>
      </c>
      <c r="D328" t="s">
        <v>41</v>
      </c>
      <c r="E328" t="s">
        <v>79</v>
      </c>
      <c r="F328" t="s">
        <v>458</v>
      </c>
      <c r="G328">
        <v>5</v>
      </c>
      <c r="H328">
        <v>22470</v>
      </c>
    </row>
    <row r="329" spans="1:8" x14ac:dyDescent="0.25">
      <c r="A329" t="s">
        <v>724</v>
      </c>
      <c r="B329">
        <v>14</v>
      </c>
      <c r="C329" t="s">
        <v>421</v>
      </c>
      <c r="D329" t="s">
        <v>42</v>
      </c>
      <c r="E329" t="s">
        <v>79</v>
      </c>
      <c r="F329" t="s">
        <v>458</v>
      </c>
      <c r="G329">
        <v>31</v>
      </c>
      <c r="H329">
        <v>139314</v>
      </c>
    </row>
    <row r="330" spans="1:8" x14ac:dyDescent="0.25">
      <c r="A330" t="s">
        <v>724</v>
      </c>
      <c r="B330">
        <v>15</v>
      </c>
      <c r="C330" t="s">
        <v>422</v>
      </c>
      <c r="D330" t="s">
        <v>43</v>
      </c>
      <c r="E330" t="s">
        <v>79</v>
      </c>
      <c r="F330" t="s">
        <v>458</v>
      </c>
      <c r="G330">
        <v>0</v>
      </c>
      <c r="H330">
        <v>0</v>
      </c>
    </row>
    <row r="331" spans="1:8" x14ac:dyDescent="0.25">
      <c r="A331" t="s">
        <v>724</v>
      </c>
      <c r="B331">
        <v>16</v>
      </c>
      <c r="C331" t="s">
        <v>423</v>
      </c>
      <c r="D331" t="s">
        <v>44</v>
      </c>
      <c r="E331" t="s">
        <v>79</v>
      </c>
      <c r="F331" t="s">
        <v>458</v>
      </c>
      <c r="G331">
        <v>2</v>
      </c>
      <c r="H331">
        <v>8988</v>
      </c>
    </row>
    <row r="332" spans="1:8" x14ac:dyDescent="0.25">
      <c r="A332" t="s">
        <v>724</v>
      </c>
      <c r="B332">
        <v>17</v>
      </c>
      <c r="C332" t="s">
        <v>424</v>
      </c>
      <c r="D332" t="s">
        <v>45</v>
      </c>
      <c r="E332" t="s">
        <v>79</v>
      </c>
      <c r="F332" t="s">
        <v>458</v>
      </c>
      <c r="G332">
        <v>0</v>
      </c>
      <c r="H332">
        <v>0</v>
      </c>
    </row>
    <row r="333" spans="1:8" x14ac:dyDescent="0.25">
      <c r="A333" t="s">
        <v>724</v>
      </c>
      <c r="B333">
        <v>18</v>
      </c>
      <c r="C333" t="s">
        <v>425</v>
      </c>
      <c r="D333" t="s">
        <v>46</v>
      </c>
      <c r="E333" t="s">
        <v>79</v>
      </c>
      <c r="F333" t="s">
        <v>458</v>
      </c>
      <c r="G333">
        <v>0</v>
      </c>
      <c r="H333">
        <v>0</v>
      </c>
    </row>
    <row r="334" spans="1:8" x14ac:dyDescent="0.25">
      <c r="A334" t="s">
        <v>724</v>
      </c>
      <c r="B334">
        <v>19</v>
      </c>
      <c r="C334" t="s">
        <v>426</v>
      </c>
      <c r="D334" t="s">
        <v>47</v>
      </c>
      <c r="E334" t="s">
        <v>79</v>
      </c>
      <c r="F334" t="s">
        <v>458</v>
      </c>
      <c r="G334">
        <v>14</v>
      </c>
      <c r="H334">
        <v>62916</v>
      </c>
    </row>
    <row r="335" spans="1:8" x14ac:dyDescent="0.25">
      <c r="A335" t="s">
        <v>724</v>
      </c>
      <c r="B335">
        <v>20</v>
      </c>
      <c r="C335" t="s">
        <v>427</v>
      </c>
      <c r="D335" t="s">
        <v>48</v>
      </c>
      <c r="E335" t="s">
        <v>79</v>
      </c>
      <c r="F335" t="s">
        <v>458</v>
      </c>
      <c r="G335">
        <v>3</v>
      </c>
      <c r="H335">
        <v>13482</v>
      </c>
    </row>
    <row r="336" spans="1:8" x14ac:dyDescent="0.25">
      <c r="A336" t="s">
        <v>724</v>
      </c>
      <c r="B336">
        <v>21</v>
      </c>
      <c r="C336" t="s">
        <v>428</v>
      </c>
      <c r="D336" t="s">
        <v>49</v>
      </c>
      <c r="E336" t="s">
        <v>79</v>
      </c>
      <c r="F336" t="s">
        <v>458</v>
      </c>
      <c r="G336">
        <v>1</v>
      </c>
      <c r="H336">
        <v>4494</v>
      </c>
    </row>
    <row r="337" spans="1:8" x14ac:dyDescent="0.25">
      <c r="A337" t="s">
        <v>724</v>
      </c>
      <c r="B337">
        <v>22</v>
      </c>
      <c r="C337" t="s">
        <v>429</v>
      </c>
      <c r="D337" t="s">
        <v>50</v>
      </c>
      <c r="E337" t="s">
        <v>79</v>
      </c>
      <c r="F337" t="s">
        <v>458</v>
      </c>
      <c r="G337">
        <v>3</v>
      </c>
      <c r="H337">
        <v>13482</v>
      </c>
    </row>
    <row r="338" spans="1:8" x14ac:dyDescent="0.25">
      <c r="A338" t="s">
        <v>724</v>
      </c>
      <c r="B338">
        <v>23</v>
      </c>
      <c r="C338" t="s">
        <v>430</v>
      </c>
      <c r="D338" t="s">
        <v>51</v>
      </c>
      <c r="E338" t="s">
        <v>79</v>
      </c>
      <c r="F338" t="s">
        <v>458</v>
      </c>
      <c r="G338">
        <v>0</v>
      </c>
      <c r="H338">
        <v>0</v>
      </c>
    </row>
    <row r="339" spans="1:8" x14ac:dyDescent="0.25">
      <c r="A339" t="s">
        <v>724</v>
      </c>
      <c r="B339">
        <v>24</v>
      </c>
      <c r="C339" t="s">
        <v>431</v>
      </c>
      <c r="D339" t="s">
        <v>52</v>
      </c>
      <c r="E339" t="s">
        <v>79</v>
      </c>
      <c r="F339" t="s">
        <v>458</v>
      </c>
      <c r="G339">
        <v>0</v>
      </c>
      <c r="H339">
        <v>0</v>
      </c>
    </row>
    <row r="340" spans="1:8" x14ac:dyDescent="0.25">
      <c r="A340" t="s">
        <v>724</v>
      </c>
      <c r="B340">
        <v>25</v>
      </c>
      <c r="C340" t="s">
        <v>432</v>
      </c>
      <c r="D340" t="s">
        <v>53</v>
      </c>
      <c r="E340" t="s">
        <v>79</v>
      </c>
      <c r="F340" t="s">
        <v>458</v>
      </c>
      <c r="G340">
        <v>0</v>
      </c>
      <c r="H340">
        <v>0</v>
      </c>
    </row>
    <row r="341" spans="1:8" x14ac:dyDescent="0.25">
      <c r="A341" t="s">
        <v>724</v>
      </c>
      <c r="B341">
        <v>26</v>
      </c>
      <c r="C341" t="s">
        <v>433</v>
      </c>
      <c r="D341" t="s">
        <v>54</v>
      </c>
      <c r="E341" t="s">
        <v>79</v>
      </c>
      <c r="F341" t="s">
        <v>458</v>
      </c>
      <c r="G341">
        <v>4</v>
      </c>
      <c r="H341">
        <v>17976</v>
      </c>
    </row>
    <row r="342" spans="1:8" x14ac:dyDescent="0.25">
      <c r="A342" t="s">
        <v>724</v>
      </c>
      <c r="B342">
        <v>27</v>
      </c>
      <c r="C342" t="s">
        <v>434</v>
      </c>
      <c r="D342" t="s">
        <v>55</v>
      </c>
      <c r="E342" t="s">
        <v>79</v>
      </c>
      <c r="F342" t="s">
        <v>458</v>
      </c>
      <c r="G342">
        <v>2</v>
      </c>
      <c r="H342">
        <v>8988</v>
      </c>
    </row>
    <row r="343" spans="1:8" x14ac:dyDescent="0.25">
      <c r="A343" t="s">
        <v>724</v>
      </c>
      <c r="B343">
        <v>28</v>
      </c>
      <c r="C343" t="s">
        <v>435</v>
      </c>
      <c r="D343" t="s">
        <v>56</v>
      </c>
      <c r="E343" t="s">
        <v>79</v>
      </c>
      <c r="F343" t="s">
        <v>458</v>
      </c>
      <c r="G343">
        <v>0</v>
      </c>
      <c r="H343">
        <v>0</v>
      </c>
    </row>
    <row r="344" spans="1:8" x14ac:dyDescent="0.25">
      <c r="A344" t="s">
        <v>724</v>
      </c>
      <c r="B344">
        <v>29</v>
      </c>
      <c r="C344" t="s">
        <v>436</v>
      </c>
      <c r="D344" t="s">
        <v>57</v>
      </c>
      <c r="E344" t="s">
        <v>79</v>
      </c>
      <c r="F344" t="s">
        <v>458</v>
      </c>
      <c r="G344">
        <v>0</v>
      </c>
      <c r="H344">
        <v>0</v>
      </c>
    </row>
    <row r="345" spans="1:8" x14ac:dyDescent="0.25">
      <c r="A345" t="s">
        <v>724</v>
      </c>
      <c r="B345">
        <v>30</v>
      </c>
      <c r="C345" t="s">
        <v>437</v>
      </c>
      <c r="D345" t="s">
        <v>58</v>
      </c>
      <c r="E345" t="s">
        <v>79</v>
      </c>
      <c r="F345" t="s">
        <v>458</v>
      </c>
      <c r="G345">
        <v>16</v>
      </c>
      <c r="H345">
        <v>71904</v>
      </c>
    </row>
    <row r="346" spans="1:8" x14ac:dyDescent="0.25">
      <c r="A346" t="s">
        <v>724</v>
      </c>
      <c r="B346">
        <v>31</v>
      </c>
      <c r="C346" t="s">
        <v>438</v>
      </c>
      <c r="D346" t="s">
        <v>59</v>
      </c>
      <c r="E346" t="s">
        <v>79</v>
      </c>
      <c r="F346" t="s">
        <v>458</v>
      </c>
      <c r="G346">
        <v>6</v>
      </c>
      <c r="H346">
        <v>26964</v>
      </c>
    </row>
    <row r="347" spans="1:8" x14ac:dyDescent="0.25">
      <c r="A347" t="s">
        <v>724</v>
      </c>
      <c r="B347">
        <v>32</v>
      </c>
      <c r="C347" t="s">
        <v>439</v>
      </c>
      <c r="D347" t="s">
        <v>60</v>
      </c>
      <c r="E347" t="s">
        <v>79</v>
      </c>
      <c r="F347" t="s">
        <v>458</v>
      </c>
      <c r="G347">
        <v>1</v>
      </c>
      <c r="H347">
        <v>4494</v>
      </c>
    </row>
    <row r="348" spans="1:8" x14ac:dyDescent="0.25">
      <c r="A348" t="s">
        <v>724</v>
      </c>
      <c r="B348">
        <v>33</v>
      </c>
      <c r="C348" t="s">
        <v>440</v>
      </c>
      <c r="D348" t="s">
        <v>61</v>
      </c>
      <c r="E348" t="s">
        <v>79</v>
      </c>
      <c r="F348" t="s">
        <v>458</v>
      </c>
      <c r="G348">
        <v>7</v>
      </c>
      <c r="H348">
        <v>31458</v>
      </c>
    </row>
    <row r="349" spans="1:8" x14ac:dyDescent="0.25">
      <c r="A349" t="s">
        <v>724</v>
      </c>
      <c r="B349">
        <v>34</v>
      </c>
      <c r="C349" t="s">
        <v>441</v>
      </c>
      <c r="D349" t="s">
        <v>62</v>
      </c>
      <c r="E349" t="s">
        <v>79</v>
      </c>
      <c r="F349" t="s">
        <v>458</v>
      </c>
      <c r="G349">
        <v>0</v>
      </c>
      <c r="H349">
        <v>0</v>
      </c>
    </row>
    <row r="350" spans="1:8" x14ac:dyDescent="0.25">
      <c r="A350" t="s">
        <v>724</v>
      </c>
      <c r="B350">
        <v>35</v>
      </c>
      <c r="C350" t="s">
        <v>442</v>
      </c>
      <c r="D350" t="s">
        <v>63</v>
      </c>
      <c r="E350" t="s">
        <v>79</v>
      </c>
      <c r="F350" t="s">
        <v>458</v>
      </c>
      <c r="G350">
        <v>23</v>
      </c>
      <c r="H350">
        <v>103362</v>
      </c>
    </row>
    <row r="351" spans="1:8" x14ac:dyDescent="0.25">
      <c r="A351" t="s">
        <v>724</v>
      </c>
      <c r="B351">
        <v>36</v>
      </c>
      <c r="C351" t="s">
        <v>443</v>
      </c>
      <c r="D351" t="s">
        <v>64</v>
      </c>
      <c r="E351" t="s">
        <v>79</v>
      </c>
      <c r="F351" t="s">
        <v>458</v>
      </c>
      <c r="G351">
        <v>16</v>
      </c>
      <c r="H351">
        <v>71904</v>
      </c>
    </row>
    <row r="352" spans="1:8" x14ac:dyDescent="0.25">
      <c r="A352" t="s">
        <v>724</v>
      </c>
      <c r="B352">
        <v>37</v>
      </c>
      <c r="C352" t="s">
        <v>444</v>
      </c>
      <c r="D352" t="s">
        <v>65</v>
      </c>
      <c r="E352" t="s">
        <v>79</v>
      </c>
      <c r="F352" t="s">
        <v>458</v>
      </c>
      <c r="G352">
        <v>6</v>
      </c>
      <c r="H352">
        <v>26964</v>
      </c>
    </row>
    <row r="353" spans="1:8" x14ac:dyDescent="0.25">
      <c r="A353" t="s">
        <v>724</v>
      </c>
      <c r="B353">
        <v>38</v>
      </c>
      <c r="C353" t="s">
        <v>445</v>
      </c>
      <c r="D353" t="s">
        <v>66</v>
      </c>
      <c r="E353" t="s">
        <v>79</v>
      </c>
      <c r="F353" t="s">
        <v>458</v>
      </c>
      <c r="G353">
        <v>9</v>
      </c>
      <c r="H353">
        <v>40446</v>
      </c>
    </row>
    <row r="354" spans="1:8" x14ac:dyDescent="0.25">
      <c r="A354" t="s">
        <v>724</v>
      </c>
      <c r="B354">
        <v>39</v>
      </c>
      <c r="C354" t="s">
        <v>446</v>
      </c>
      <c r="D354" t="s">
        <v>67</v>
      </c>
      <c r="E354" t="s">
        <v>79</v>
      </c>
      <c r="F354" t="s">
        <v>458</v>
      </c>
      <c r="G354">
        <v>4</v>
      </c>
      <c r="H354">
        <v>17976</v>
      </c>
    </row>
    <row r="355" spans="1:8" x14ac:dyDescent="0.25">
      <c r="A355" t="s">
        <v>724</v>
      </c>
      <c r="B355">
        <v>40</v>
      </c>
      <c r="C355" t="s">
        <v>447</v>
      </c>
      <c r="D355" t="s">
        <v>68</v>
      </c>
      <c r="E355" t="s">
        <v>79</v>
      </c>
      <c r="F355" t="s">
        <v>458</v>
      </c>
      <c r="G355">
        <v>6</v>
      </c>
      <c r="H355">
        <v>26964</v>
      </c>
    </row>
    <row r="356" spans="1:8" x14ac:dyDescent="0.25">
      <c r="A356" t="s">
        <v>724</v>
      </c>
      <c r="B356">
        <v>42</v>
      </c>
      <c r="C356" t="s">
        <v>448</v>
      </c>
      <c r="D356" t="s">
        <v>69</v>
      </c>
      <c r="E356" t="s">
        <v>79</v>
      </c>
      <c r="F356" t="s">
        <v>458</v>
      </c>
      <c r="G356">
        <v>20</v>
      </c>
      <c r="H356">
        <v>89880</v>
      </c>
    </row>
    <row r="357" spans="1:8" x14ac:dyDescent="0.25">
      <c r="A357" t="s">
        <v>724</v>
      </c>
      <c r="B357">
        <v>68</v>
      </c>
      <c r="C357" t="s">
        <v>89</v>
      </c>
      <c r="D357" t="s">
        <v>90</v>
      </c>
      <c r="E357" t="s">
        <v>91</v>
      </c>
      <c r="F357" t="s">
        <v>458</v>
      </c>
      <c r="G357">
        <v>0</v>
      </c>
      <c r="H357">
        <v>0</v>
      </c>
    </row>
    <row r="358" spans="1:8" x14ac:dyDescent="0.25">
      <c r="A358" t="s">
        <v>724</v>
      </c>
      <c r="B358">
        <v>74</v>
      </c>
      <c r="C358" t="s">
        <v>92</v>
      </c>
      <c r="D358" t="s">
        <v>93</v>
      </c>
      <c r="E358" t="s">
        <v>91</v>
      </c>
      <c r="F358" t="s">
        <v>458</v>
      </c>
      <c r="G358">
        <v>0</v>
      </c>
      <c r="H358">
        <v>0</v>
      </c>
    </row>
    <row r="359" spans="1:8" x14ac:dyDescent="0.25">
      <c r="A359" t="s">
        <v>724</v>
      </c>
      <c r="B359">
        <v>81</v>
      </c>
      <c r="C359" t="s">
        <v>94</v>
      </c>
      <c r="D359" t="s">
        <v>95</v>
      </c>
      <c r="E359" t="s">
        <v>91</v>
      </c>
      <c r="F359" t="s">
        <v>458</v>
      </c>
      <c r="G359">
        <v>0</v>
      </c>
      <c r="H359">
        <v>0</v>
      </c>
    </row>
    <row r="360" spans="1:8" x14ac:dyDescent="0.25">
      <c r="A360" t="s">
        <v>724</v>
      </c>
      <c r="B360">
        <v>82</v>
      </c>
      <c r="C360" t="s">
        <v>96</v>
      </c>
      <c r="D360" t="s">
        <v>97</v>
      </c>
      <c r="E360" t="s">
        <v>91</v>
      </c>
      <c r="F360" t="s">
        <v>458</v>
      </c>
      <c r="G360">
        <v>3</v>
      </c>
      <c r="H360">
        <v>13482</v>
      </c>
    </row>
    <row r="361" spans="1:8" x14ac:dyDescent="0.25">
      <c r="A361" t="s">
        <v>724</v>
      </c>
      <c r="B361">
        <v>83</v>
      </c>
      <c r="C361" t="s">
        <v>98</v>
      </c>
      <c r="D361" t="s">
        <v>99</v>
      </c>
      <c r="E361" t="s">
        <v>91</v>
      </c>
      <c r="F361" t="s">
        <v>458</v>
      </c>
      <c r="G361">
        <v>0</v>
      </c>
      <c r="H361">
        <v>0</v>
      </c>
    </row>
    <row r="362" spans="1:8" x14ac:dyDescent="0.25">
      <c r="A362" t="s">
        <v>724</v>
      </c>
      <c r="B362">
        <v>86</v>
      </c>
      <c r="C362" t="s">
        <v>100</v>
      </c>
      <c r="D362" t="s">
        <v>101</v>
      </c>
      <c r="E362" t="s">
        <v>91</v>
      </c>
      <c r="F362" t="s">
        <v>458</v>
      </c>
      <c r="G362">
        <v>0</v>
      </c>
      <c r="H362">
        <v>0</v>
      </c>
    </row>
    <row r="363" spans="1:8" x14ac:dyDescent="0.25">
      <c r="A363" t="s">
        <v>724</v>
      </c>
      <c r="B363">
        <v>87</v>
      </c>
      <c r="C363" t="s">
        <v>102</v>
      </c>
      <c r="D363" t="s">
        <v>103</v>
      </c>
      <c r="E363" t="s">
        <v>91</v>
      </c>
      <c r="F363" t="s">
        <v>458</v>
      </c>
      <c r="G363">
        <v>0</v>
      </c>
      <c r="H363">
        <v>0</v>
      </c>
    </row>
    <row r="364" spans="1:8" x14ac:dyDescent="0.25">
      <c r="A364" t="s">
        <v>724</v>
      </c>
      <c r="B364">
        <v>89</v>
      </c>
      <c r="C364" t="s">
        <v>104</v>
      </c>
      <c r="D364" t="s">
        <v>105</v>
      </c>
      <c r="E364" t="s">
        <v>91</v>
      </c>
      <c r="F364" t="s">
        <v>458</v>
      </c>
      <c r="G364">
        <v>0</v>
      </c>
      <c r="H364">
        <v>0</v>
      </c>
    </row>
    <row r="365" spans="1:8" x14ac:dyDescent="0.25">
      <c r="A365" t="s">
        <v>724</v>
      </c>
      <c r="B365">
        <v>91</v>
      </c>
      <c r="C365" t="s">
        <v>106</v>
      </c>
      <c r="D365" t="s">
        <v>107</v>
      </c>
      <c r="E365" t="s">
        <v>91</v>
      </c>
      <c r="F365" t="s">
        <v>458</v>
      </c>
      <c r="G365">
        <v>0</v>
      </c>
      <c r="H365">
        <v>0</v>
      </c>
    </row>
    <row r="366" spans="1:8" x14ac:dyDescent="0.25">
      <c r="A366" t="s">
        <v>724</v>
      </c>
      <c r="B366">
        <v>92</v>
      </c>
      <c r="C366" t="s">
        <v>108</v>
      </c>
      <c r="D366" t="s">
        <v>109</v>
      </c>
      <c r="E366" t="s">
        <v>91</v>
      </c>
      <c r="F366" t="s">
        <v>458</v>
      </c>
      <c r="G366">
        <v>0</v>
      </c>
      <c r="H366">
        <v>0</v>
      </c>
    </row>
    <row r="367" spans="1:8" x14ac:dyDescent="0.25">
      <c r="A367" t="s">
        <v>724</v>
      </c>
      <c r="B367">
        <v>93</v>
      </c>
      <c r="C367" t="s">
        <v>110</v>
      </c>
      <c r="D367" t="s">
        <v>111</v>
      </c>
      <c r="E367" t="s">
        <v>91</v>
      </c>
      <c r="F367" t="s">
        <v>458</v>
      </c>
      <c r="G367">
        <v>0</v>
      </c>
      <c r="H367">
        <v>0</v>
      </c>
    </row>
    <row r="368" spans="1:8" x14ac:dyDescent="0.25">
      <c r="A368" t="s">
        <v>724</v>
      </c>
      <c r="B368">
        <v>94</v>
      </c>
      <c r="C368" t="s">
        <v>112</v>
      </c>
      <c r="D368" t="s">
        <v>113</v>
      </c>
      <c r="E368" t="s">
        <v>91</v>
      </c>
      <c r="F368" t="s">
        <v>458</v>
      </c>
      <c r="G368">
        <v>0</v>
      </c>
      <c r="H368">
        <v>0</v>
      </c>
    </row>
    <row r="369" spans="1:8" x14ac:dyDescent="0.25">
      <c r="A369" t="s">
        <v>724</v>
      </c>
      <c r="B369">
        <v>95</v>
      </c>
      <c r="C369" t="s">
        <v>114</v>
      </c>
      <c r="D369" t="s">
        <v>115</v>
      </c>
      <c r="E369" t="s">
        <v>91</v>
      </c>
      <c r="F369" t="s">
        <v>458</v>
      </c>
      <c r="G369">
        <v>0</v>
      </c>
      <c r="H369">
        <v>0</v>
      </c>
    </row>
    <row r="370" spans="1:8" x14ac:dyDescent="0.25">
      <c r="A370" t="s">
        <v>724</v>
      </c>
      <c r="B370">
        <v>97</v>
      </c>
      <c r="C370" t="s">
        <v>116</v>
      </c>
      <c r="D370" t="s">
        <v>117</v>
      </c>
      <c r="E370" t="s">
        <v>91</v>
      </c>
      <c r="F370" t="s">
        <v>458</v>
      </c>
      <c r="G370">
        <v>0</v>
      </c>
      <c r="H370">
        <v>0</v>
      </c>
    </row>
    <row r="371" spans="1:8" x14ac:dyDescent="0.25">
      <c r="A371" t="s">
        <v>724</v>
      </c>
      <c r="B371">
        <v>98</v>
      </c>
      <c r="C371" t="s">
        <v>118</v>
      </c>
      <c r="D371" t="s">
        <v>119</v>
      </c>
      <c r="E371" t="s">
        <v>91</v>
      </c>
      <c r="F371" t="s">
        <v>458</v>
      </c>
      <c r="G371">
        <v>0</v>
      </c>
      <c r="H371">
        <v>0</v>
      </c>
    </row>
    <row r="372" spans="1:8" x14ac:dyDescent="0.25">
      <c r="A372" t="s">
        <v>724</v>
      </c>
      <c r="B372" t="s">
        <v>120</v>
      </c>
      <c r="C372" t="s">
        <v>121</v>
      </c>
      <c r="D372" t="s">
        <v>122</v>
      </c>
      <c r="E372" t="s">
        <v>91</v>
      </c>
      <c r="F372" t="s">
        <v>458</v>
      </c>
      <c r="G372">
        <v>0</v>
      </c>
      <c r="H372">
        <v>0</v>
      </c>
    </row>
    <row r="373" spans="1:8" x14ac:dyDescent="0.25">
      <c r="A373" t="s">
        <v>724</v>
      </c>
      <c r="B373" t="s">
        <v>123</v>
      </c>
      <c r="C373" t="s">
        <v>124</v>
      </c>
      <c r="D373" t="s">
        <v>125</v>
      </c>
      <c r="E373" t="s">
        <v>91</v>
      </c>
      <c r="F373" t="s">
        <v>458</v>
      </c>
      <c r="G373">
        <v>0</v>
      </c>
      <c r="H373">
        <v>0</v>
      </c>
    </row>
    <row r="374" spans="1:8" x14ac:dyDescent="0.25">
      <c r="A374" t="s">
        <v>724</v>
      </c>
      <c r="B374" t="s">
        <v>126</v>
      </c>
      <c r="C374" t="s">
        <v>127</v>
      </c>
      <c r="D374" t="s">
        <v>128</v>
      </c>
      <c r="E374" t="s">
        <v>91</v>
      </c>
      <c r="F374" t="s">
        <v>458</v>
      </c>
      <c r="G374">
        <v>0</v>
      </c>
      <c r="H374">
        <v>0</v>
      </c>
    </row>
    <row r="375" spans="1:8" x14ac:dyDescent="0.25">
      <c r="A375" t="s">
        <v>724</v>
      </c>
      <c r="B375" t="s">
        <v>129</v>
      </c>
      <c r="C375" t="s">
        <v>130</v>
      </c>
      <c r="D375" t="s">
        <v>131</v>
      </c>
      <c r="E375" t="s">
        <v>91</v>
      </c>
      <c r="F375" t="s">
        <v>458</v>
      </c>
      <c r="G375">
        <v>1</v>
      </c>
      <c r="H375">
        <v>4494</v>
      </c>
    </row>
    <row r="376" spans="1:8" x14ac:dyDescent="0.25">
      <c r="A376" t="s">
        <v>724</v>
      </c>
      <c r="B376" t="s">
        <v>132</v>
      </c>
      <c r="C376" t="s">
        <v>133</v>
      </c>
      <c r="D376" t="s">
        <v>134</v>
      </c>
      <c r="E376" t="s">
        <v>91</v>
      </c>
      <c r="F376" t="s">
        <v>458</v>
      </c>
      <c r="G376">
        <v>0</v>
      </c>
      <c r="H376">
        <v>0</v>
      </c>
    </row>
    <row r="377" spans="1:8" x14ac:dyDescent="0.25">
      <c r="A377" t="s">
        <v>724</v>
      </c>
      <c r="B377" t="s">
        <v>135</v>
      </c>
      <c r="C377" t="s">
        <v>136</v>
      </c>
      <c r="D377" t="s">
        <v>137</v>
      </c>
      <c r="E377" t="s">
        <v>91</v>
      </c>
      <c r="F377" t="s">
        <v>458</v>
      </c>
      <c r="G377">
        <v>0</v>
      </c>
      <c r="H377">
        <v>0</v>
      </c>
    </row>
    <row r="378" spans="1:8" x14ac:dyDescent="0.25">
      <c r="A378" t="s">
        <v>724</v>
      </c>
      <c r="B378" t="s">
        <v>138</v>
      </c>
      <c r="C378" t="s">
        <v>139</v>
      </c>
      <c r="D378" t="s">
        <v>140</v>
      </c>
      <c r="E378" t="s">
        <v>91</v>
      </c>
      <c r="F378" t="s">
        <v>458</v>
      </c>
      <c r="G378">
        <v>0</v>
      </c>
      <c r="H378">
        <v>0</v>
      </c>
    </row>
    <row r="379" spans="1:8" x14ac:dyDescent="0.25">
      <c r="A379" t="s">
        <v>724</v>
      </c>
      <c r="B379" t="s">
        <v>141</v>
      </c>
      <c r="C379" t="s">
        <v>142</v>
      </c>
      <c r="D379" t="s">
        <v>143</v>
      </c>
      <c r="E379" t="s">
        <v>91</v>
      </c>
      <c r="F379" t="s">
        <v>458</v>
      </c>
      <c r="G379">
        <v>0</v>
      </c>
      <c r="H379">
        <v>0</v>
      </c>
    </row>
    <row r="380" spans="1:8" x14ac:dyDescent="0.25">
      <c r="A380" t="s">
        <v>724</v>
      </c>
      <c r="B380" t="s">
        <v>144</v>
      </c>
      <c r="C380" t="s">
        <v>145</v>
      </c>
      <c r="D380" t="s">
        <v>146</v>
      </c>
      <c r="E380" t="s">
        <v>91</v>
      </c>
      <c r="F380" t="s">
        <v>458</v>
      </c>
      <c r="G380">
        <v>1</v>
      </c>
      <c r="H380">
        <v>4494</v>
      </c>
    </row>
    <row r="381" spans="1:8" x14ac:dyDescent="0.25">
      <c r="A381" t="s">
        <v>724</v>
      </c>
      <c r="B381" t="s">
        <v>147</v>
      </c>
      <c r="C381" t="s">
        <v>148</v>
      </c>
      <c r="D381" t="s">
        <v>149</v>
      </c>
      <c r="E381" t="s">
        <v>91</v>
      </c>
      <c r="F381" t="s">
        <v>458</v>
      </c>
      <c r="G381">
        <v>1</v>
      </c>
      <c r="H381">
        <v>4494</v>
      </c>
    </row>
    <row r="382" spans="1:8" x14ac:dyDescent="0.25">
      <c r="A382" t="s">
        <v>724</v>
      </c>
      <c r="B382" t="s">
        <v>150</v>
      </c>
      <c r="C382" t="s">
        <v>151</v>
      </c>
      <c r="D382" t="s">
        <v>152</v>
      </c>
      <c r="E382" t="s">
        <v>91</v>
      </c>
      <c r="F382" t="s">
        <v>458</v>
      </c>
      <c r="G382">
        <v>0</v>
      </c>
      <c r="H382">
        <v>0</v>
      </c>
    </row>
    <row r="383" spans="1:8" x14ac:dyDescent="0.25">
      <c r="A383" t="s">
        <v>724</v>
      </c>
      <c r="B383" t="s">
        <v>153</v>
      </c>
      <c r="C383" t="s">
        <v>154</v>
      </c>
      <c r="D383" t="s">
        <v>155</v>
      </c>
      <c r="E383" t="s">
        <v>91</v>
      </c>
      <c r="F383" t="s">
        <v>458</v>
      </c>
      <c r="G383">
        <v>3</v>
      </c>
      <c r="H383">
        <v>13482</v>
      </c>
    </row>
    <row r="384" spans="1:8" x14ac:dyDescent="0.25">
      <c r="A384" t="s">
        <v>724</v>
      </c>
      <c r="B384" t="s">
        <v>156</v>
      </c>
      <c r="C384" t="s">
        <v>157</v>
      </c>
      <c r="D384" t="s">
        <v>158</v>
      </c>
      <c r="E384" t="s">
        <v>91</v>
      </c>
      <c r="F384" t="s">
        <v>458</v>
      </c>
      <c r="G384">
        <v>0</v>
      </c>
      <c r="H384">
        <v>0</v>
      </c>
    </row>
    <row r="385" spans="1:8" x14ac:dyDescent="0.25">
      <c r="A385" t="s">
        <v>724</v>
      </c>
      <c r="B385" t="s">
        <v>159</v>
      </c>
      <c r="C385" t="s">
        <v>160</v>
      </c>
      <c r="D385" t="s">
        <v>161</v>
      </c>
      <c r="E385" t="s">
        <v>91</v>
      </c>
      <c r="F385" t="s">
        <v>458</v>
      </c>
      <c r="G385">
        <v>0</v>
      </c>
      <c r="H385">
        <v>0</v>
      </c>
    </row>
    <row r="386" spans="1:8" x14ac:dyDescent="0.25">
      <c r="A386" t="s">
        <v>724</v>
      </c>
      <c r="B386" t="s">
        <v>162</v>
      </c>
      <c r="C386" t="s">
        <v>163</v>
      </c>
      <c r="D386" t="s">
        <v>164</v>
      </c>
      <c r="E386" t="s">
        <v>91</v>
      </c>
      <c r="F386" t="s">
        <v>458</v>
      </c>
      <c r="G386">
        <v>0</v>
      </c>
      <c r="H386">
        <v>0</v>
      </c>
    </row>
    <row r="387" spans="1:8" x14ac:dyDescent="0.25">
      <c r="A387" t="s">
        <v>724</v>
      </c>
      <c r="B387" t="s">
        <v>165</v>
      </c>
      <c r="C387" t="s">
        <v>166</v>
      </c>
      <c r="D387" t="s">
        <v>167</v>
      </c>
      <c r="E387" t="s">
        <v>91</v>
      </c>
      <c r="F387" t="s">
        <v>458</v>
      </c>
      <c r="G387">
        <v>1</v>
      </c>
      <c r="H387">
        <v>4494</v>
      </c>
    </row>
    <row r="388" spans="1:8" x14ac:dyDescent="0.25">
      <c r="A388" t="s">
        <v>724</v>
      </c>
      <c r="B388" t="s">
        <v>168</v>
      </c>
      <c r="C388" t="s">
        <v>169</v>
      </c>
      <c r="D388" t="s">
        <v>170</v>
      </c>
      <c r="E388" t="s">
        <v>91</v>
      </c>
      <c r="F388" t="s">
        <v>458</v>
      </c>
      <c r="G388">
        <v>0</v>
      </c>
      <c r="H388">
        <v>0</v>
      </c>
    </row>
    <row r="389" spans="1:8" x14ac:dyDescent="0.25">
      <c r="A389" t="s">
        <v>724</v>
      </c>
      <c r="B389" t="s">
        <v>171</v>
      </c>
      <c r="C389" t="s">
        <v>172</v>
      </c>
      <c r="D389" t="s">
        <v>173</v>
      </c>
      <c r="E389" t="s">
        <v>91</v>
      </c>
      <c r="F389" t="s">
        <v>458</v>
      </c>
      <c r="G389">
        <v>0</v>
      </c>
      <c r="H389">
        <v>0</v>
      </c>
    </row>
    <row r="390" spans="1:8" x14ac:dyDescent="0.25">
      <c r="A390" t="s">
        <v>724</v>
      </c>
      <c r="B390" t="s">
        <v>174</v>
      </c>
      <c r="C390" t="s">
        <v>175</v>
      </c>
      <c r="D390" t="s">
        <v>176</v>
      </c>
      <c r="E390" t="s">
        <v>91</v>
      </c>
      <c r="F390" t="s">
        <v>458</v>
      </c>
      <c r="G390">
        <v>0</v>
      </c>
      <c r="H390">
        <v>0</v>
      </c>
    </row>
    <row r="391" spans="1:8" x14ac:dyDescent="0.25">
      <c r="A391" t="s">
        <v>724</v>
      </c>
      <c r="B391" t="s">
        <v>177</v>
      </c>
      <c r="C391" t="s">
        <v>178</v>
      </c>
      <c r="D391" t="s">
        <v>179</v>
      </c>
      <c r="E391" t="s">
        <v>91</v>
      </c>
      <c r="F391" t="s">
        <v>458</v>
      </c>
      <c r="G391">
        <v>0</v>
      </c>
      <c r="H391">
        <v>0</v>
      </c>
    </row>
    <row r="392" spans="1:8" x14ac:dyDescent="0.25">
      <c r="A392" t="s">
        <v>724</v>
      </c>
      <c r="B392" t="s">
        <v>180</v>
      </c>
      <c r="C392" t="s">
        <v>181</v>
      </c>
      <c r="D392" t="s">
        <v>182</v>
      </c>
      <c r="E392" t="s">
        <v>91</v>
      </c>
      <c r="F392" t="s">
        <v>458</v>
      </c>
      <c r="G392">
        <v>0</v>
      </c>
      <c r="H392">
        <v>0</v>
      </c>
    </row>
    <row r="393" spans="1:8" x14ac:dyDescent="0.25">
      <c r="A393" t="s">
        <v>724</v>
      </c>
      <c r="B393" t="s">
        <v>183</v>
      </c>
      <c r="C393" t="s">
        <v>184</v>
      </c>
      <c r="D393" t="s">
        <v>185</v>
      </c>
      <c r="E393" t="s">
        <v>91</v>
      </c>
      <c r="F393" t="s">
        <v>458</v>
      </c>
      <c r="G393">
        <v>0</v>
      </c>
      <c r="H393">
        <v>0</v>
      </c>
    </row>
    <row r="394" spans="1:8" x14ac:dyDescent="0.25">
      <c r="A394" t="s">
        <v>724</v>
      </c>
      <c r="B394" t="s">
        <v>186</v>
      </c>
      <c r="C394" t="s">
        <v>187</v>
      </c>
      <c r="D394" t="s">
        <v>188</v>
      </c>
      <c r="E394" t="s">
        <v>91</v>
      </c>
      <c r="F394" t="s">
        <v>458</v>
      </c>
      <c r="G394">
        <v>0</v>
      </c>
      <c r="H394">
        <v>0</v>
      </c>
    </row>
    <row r="395" spans="1:8" x14ac:dyDescent="0.25">
      <c r="A395" t="s">
        <v>724</v>
      </c>
      <c r="B395" t="s">
        <v>189</v>
      </c>
      <c r="C395" t="s">
        <v>190</v>
      </c>
      <c r="D395" t="s">
        <v>191</v>
      </c>
      <c r="E395" t="s">
        <v>91</v>
      </c>
      <c r="F395" t="s">
        <v>458</v>
      </c>
      <c r="G395">
        <v>0</v>
      </c>
      <c r="H395">
        <v>0</v>
      </c>
    </row>
    <row r="396" spans="1:8" x14ac:dyDescent="0.25">
      <c r="A396" t="s">
        <v>724</v>
      </c>
      <c r="B396" t="s">
        <v>192</v>
      </c>
      <c r="C396" t="s">
        <v>193</v>
      </c>
      <c r="D396" t="s">
        <v>194</v>
      </c>
      <c r="E396" t="s">
        <v>91</v>
      </c>
      <c r="F396" t="s">
        <v>458</v>
      </c>
      <c r="G396">
        <v>2</v>
      </c>
      <c r="H396">
        <v>8988</v>
      </c>
    </row>
    <row r="397" spans="1:8" x14ac:dyDescent="0.25">
      <c r="A397" t="s">
        <v>724</v>
      </c>
      <c r="B397" t="s">
        <v>195</v>
      </c>
      <c r="C397" t="s">
        <v>196</v>
      </c>
      <c r="D397" t="s">
        <v>197</v>
      </c>
      <c r="E397" t="s">
        <v>91</v>
      </c>
      <c r="F397" t="s">
        <v>458</v>
      </c>
      <c r="G397">
        <v>0</v>
      </c>
      <c r="H397">
        <v>0</v>
      </c>
    </row>
    <row r="398" spans="1:8" x14ac:dyDescent="0.25">
      <c r="A398" t="s">
        <v>724</v>
      </c>
      <c r="B398" t="s">
        <v>198</v>
      </c>
      <c r="C398" t="s">
        <v>199</v>
      </c>
      <c r="D398" t="s">
        <v>200</v>
      </c>
      <c r="E398" t="s">
        <v>91</v>
      </c>
      <c r="F398" t="s">
        <v>458</v>
      </c>
      <c r="G398">
        <v>0</v>
      </c>
      <c r="H398">
        <v>0</v>
      </c>
    </row>
    <row r="399" spans="1:8" x14ac:dyDescent="0.25">
      <c r="A399" t="s">
        <v>724</v>
      </c>
      <c r="B399" t="s">
        <v>201</v>
      </c>
      <c r="C399" t="s">
        <v>202</v>
      </c>
      <c r="D399" t="s">
        <v>203</v>
      </c>
      <c r="E399" t="s">
        <v>91</v>
      </c>
      <c r="F399" t="s">
        <v>458</v>
      </c>
      <c r="G399">
        <v>0</v>
      </c>
      <c r="H399">
        <v>0</v>
      </c>
    </row>
    <row r="400" spans="1:8" x14ac:dyDescent="0.25">
      <c r="A400" t="s">
        <v>724</v>
      </c>
      <c r="B400" t="s">
        <v>204</v>
      </c>
      <c r="C400" t="s">
        <v>205</v>
      </c>
      <c r="D400" t="s">
        <v>206</v>
      </c>
      <c r="E400" t="s">
        <v>91</v>
      </c>
      <c r="F400" t="s">
        <v>458</v>
      </c>
      <c r="G400">
        <v>0</v>
      </c>
      <c r="H400">
        <v>0</v>
      </c>
    </row>
    <row r="401" spans="1:8" x14ac:dyDescent="0.25">
      <c r="A401" t="s">
        <v>724</v>
      </c>
      <c r="B401" t="s">
        <v>207</v>
      </c>
      <c r="C401" t="s">
        <v>208</v>
      </c>
      <c r="D401" t="s">
        <v>209</v>
      </c>
      <c r="E401" t="s">
        <v>91</v>
      </c>
      <c r="F401" t="s">
        <v>458</v>
      </c>
      <c r="G401">
        <v>0</v>
      </c>
      <c r="H401">
        <v>0</v>
      </c>
    </row>
    <row r="402" spans="1:8" x14ac:dyDescent="0.25">
      <c r="A402" t="s">
        <v>724</v>
      </c>
      <c r="B402" t="s">
        <v>210</v>
      </c>
      <c r="C402" t="s">
        <v>211</v>
      </c>
      <c r="D402" t="s">
        <v>212</v>
      </c>
      <c r="E402" t="s">
        <v>91</v>
      </c>
      <c r="F402" t="s">
        <v>458</v>
      </c>
      <c r="G402">
        <v>0</v>
      </c>
      <c r="H402">
        <v>0</v>
      </c>
    </row>
    <row r="403" spans="1:8" x14ac:dyDescent="0.25">
      <c r="A403" t="s">
        <v>724</v>
      </c>
      <c r="B403" t="s">
        <v>213</v>
      </c>
      <c r="C403" t="s">
        <v>214</v>
      </c>
      <c r="D403" t="s">
        <v>215</v>
      </c>
      <c r="E403" t="s">
        <v>91</v>
      </c>
      <c r="F403" t="s">
        <v>458</v>
      </c>
      <c r="G403">
        <v>0</v>
      </c>
      <c r="H403">
        <v>0</v>
      </c>
    </row>
    <row r="404" spans="1:8" x14ac:dyDescent="0.25">
      <c r="A404" t="s">
        <v>724</v>
      </c>
      <c r="B404" t="s">
        <v>216</v>
      </c>
      <c r="C404" t="s">
        <v>217</v>
      </c>
      <c r="D404" t="s">
        <v>218</v>
      </c>
      <c r="E404" t="s">
        <v>91</v>
      </c>
      <c r="F404" t="s">
        <v>458</v>
      </c>
      <c r="G404">
        <v>0</v>
      </c>
      <c r="H404">
        <v>0</v>
      </c>
    </row>
    <row r="405" spans="1:8" x14ac:dyDescent="0.25">
      <c r="A405" t="s">
        <v>724</v>
      </c>
      <c r="B405" t="s">
        <v>219</v>
      </c>
      <c r="C405" t="s">
        <v>220</v>
      </c>
      <c r="D405" t="s">
        <v>221</v>
      </c>
      <c r="E405" t="s">
        <v>91</v>
      </c>
      <c r="F405" t="s">
        <v>458</v>
      </c>
      <c r="G405">
        <v>0</v>
      </c>
      <c r="H405">
        <v>0</v>
      </c>
    </row>
    <row r="406" spans="1:8" x14ac:dyDescent="0.25">
      <c r="A406" t="s">
        <v>724</v>
      </c>
      <c r="B406" t="s">
        <v>222</v>
      </c>
      <c r="C406" t="s">
        <v>223</v>
      </c>
      <c r="D406" t="s">
        <v>224</v>
      </c>
      <c r="E406" t="s">
        <v>91</v>
      </c>
      <c r="F406" t="s">
        <v>458</v>
      </c>
      <c r="G406">
        <v>0</v>
      </c>
      <c r="H406">
        <v>0</v>
      </c>
    </row>
    <row r="407" spans="1:8" x14ac:dyDescent="0.25">
      <c r="A407" t="s">
        <v>724</v>
      </c>
      <c r="B407" t="s">
        <v>225</v>
      </c>
      <c r="C407" t="s">
        <v>226</v>
      </c>
      <c r="D407" t="s">
        <v>227</v>
      </c>
      <c r="E407" t="s">
        <v>91</v>
      </c>
      <c r="F407" t="s">
        <v>458</v>
      </c>
      <c r="G407">
        <v>0</v>
      </c>
      <c r="H407">
        <v>0</v>
      </c>
    </row>
    <row r="408" spans="1:8" x14ac:dyDescent="0.25">
      <c r="A408" t="s">
        <v>724</v>
      </c>
      <c r="B408" t="s">
        <v>228</v>
      </c>
      <c r="C408" t="s">
        <v>229</v>
      </c>
      <c r="D408" t="s">
        <v>230</v>
      </c>
      <c r="E408" t="s">
        <v>91</v>
      </c>
      <c r="F408" t="s">
        <v>458</v>
      </c>
      <c r="G408">
        <v>0</v>
      </c>
      <c r="H408">
        <v>0</v>
      </c>
    </row>
    <row r="409" spans="1:8" x14ac:dyDescent="0.25">
      <c r="A409" t="s">
        <v>724</v>
      </c>
      <c r="B409" t="s">
        <v>231</v>
      </c>
      <c r="C409" t="s">
        <v>232</v>
      </c>
      <c r="D409" t="s">
        <v>233</v>
      </c>
      <c r="E409" t="s">
        <v>91</v>
      </c>
      <c r="F409" t="s">
        <v>458</v>
      </c>
      <c r="G409">
        <v>0</v>
      </c>
      <c r="H409">
        <v>0</v>
      </c>
    </row>
    <row r="410" spans="1:8" x14ac:dyDescent="0.25">
      <c r="A410" t="s">
        <v>724</v>
      </c>
      <c r="B410" t="s">
        <v>234</v>
      </c>
      <c r="C410" t="s">
        <v>235</v>
      </c>
      <c r="D410" t="s">
        <v>236</v>
      </c>
      <c r="E410" t="s">
        <v>91</v>
      </c>
      <c r="F410" t="s">
        <v>458</v>
      </c>
      <c r="G410">
        <v>0</v>
      </c>
      <c r="H410">
        <v>0</v>
      </c>
    </row>
    <row r="411" spans="1:8" x14ac:dyDescent="0.25">
      <c r="A411" t="s">
        <v>724</v>
      </c>
      <c r="B411" t="s">
        <v>237</v>
      </c>
      <c r="C411" t="s">
        <v>238</v>
      </c>
      <c r="D411" t="s">
        <v>239</v>
      </c>
      <c r="E411" t="s">
        <v>91</v>
      </c>
      <c r="F411" t="s">
        <v>458</v>
      </c>
      <c r="G411">
        <v>0</v>
      </c>
      <c r="H411">
        <v>0</v>
      </c>
    </row>
    <row r="412" spans="1:8" x14ac:dyDescent="0.25">
      <c r="A412" t="s">
        <v>724</v>
      </c>
      <c r="B412" t="s">
        <v>240</v>
      </c>
      <c r="C412" t="s">
        <v>241</v>
      </c>
      <c r="D412" t="s">
        <v>242</v>
      </c>
      <c r="E412" t="s">
        <v>91</v>
      </c>
      <c r="F412" t="s">
        <v>458</v>
      </c>
      <c r="G412">
        <v>3</v>
      </c>
      <c r="H412">
        <v>13482</v>
      </c>
    </row>
    <row r="413" spans="1:8" x14ac:dyDescent="0.25">
      <c r="A413" t="s">
        <v>724</v>
      </c>
      <c r="B413" t="s">
        <v>243</v>
      </c>
      <c r="C413" t="s">
        <v>244</v>
      </c>
      <c r="D413" t="s">
        <v>245</v>
      </c>
      <c r="E413" t="s">
        <v>91</v>
      </c>
      <c r="F413" t="s">
        <v>458</v>
      </c>
      <c r="G413">
        <v>7</v>
      </c>
      <c r="H413">
        <v>31458</v>
      </c>
    </row>
    <row r="414" spans="1:8" x14ac:dyDescent="0.25">
      <c r="A414" t="s">
        <v>724</v>
      </c>
      <c r="B414" t="s">
        <v>246</v>
      </c>
      <c r="C414" t="s">
        <v>247</v>
      </c>
      <c r="D414" t="s">
        <v>248</v>
      </c>
      <c r="E414" t="s">
        <v>91</v>
      </c>
      <c r="F414" t="s">
        <v>458</v>
      </c>
      <c r="G414">
        <v>0</v>
      </c>
      <c r="H414">
        <v>0</v>
      </c>
    </row>
    <row r="415" spans="1:8" x14ac:dyDescent="0.25">
      <c r="A415" t="s">
        <v>724</v>
      </c>
      <c r="B415" t="s">
        <v>249</v>
      </c>
      <c r="C415" t="s">
        <v>250</v>
      </c>
      <c r="D415" t="s">
        <v>251</v>
      </c>
      <c r="E415" t="s">
        <v>91</v>
      </c>
      <c r="F415" t="s">
        <v>458</v>
      </c>
      <c r="G415">
        <v>1</v>
      </c>
      <c r="H415">
        <v>4494</v>
      </c>
    </row>
    <row r="416" spans="1:8" x14ac:dyDescent="0.25">
      <c r="A416" t="s">
        <v>724</v>
      </c>
      <c r="B416" t="s">
        <v>252</v>
      </c>
      <c r="C416" t="s">
        <v>253</v>
      </c>
      <c r="D416" t="s">
        <v>254</v>
      </c>
      <c r="E416" t="s">
        <v>91</v>
      </c>
      <c r="F416" t="s">
        <v>458</v>
      </c>
      <c r="G416">
        <v>1</v>
      </c>
      <c r="H416">
        <v>4494</v>
      </c>
    </row>
    <row r="417" spans="1:8" x14ac:dyDescent="0.25">
      <c r="A417" t="s">
        <v>724</v>
      </c>
      <c r="B417" t="s">
        <v>255</v>
      </c>
      <c r="C417" t="s">
        <v>256</v>
      </c>
      <c r="D417" t="s">
        <v>257</v>
      </c>
      <c r="E417" t="s">
        <v>91</v>
      </c>
      <c r="F417" t="s">
        <v>458</v>
      </c>
      <c r="G417">
        <v>2</v>
      </c>
      <c r="H417">
        <v>8988</v>
      </c>
    </row>
    <row r="418" spans="1:8" x14ac:dyDescent="0.25">
      <c r="A418" t="s">
        <v>724</v>
      </c>
      <c r="B418" t="s">
        <v>258</v>
      </c>
      <c r="C418" t="s">
        <v>259</v>
      </c>
      <c r="D418" t="s">
        <v>260</v>
      </c>
      <c r="E418" t="s">
        <v>91</v>
      </c>
      <c r="F418" t="s">
        <v>458</v>
      </c>
      <c r="G418">
        <v>0</v>
      </c>
      <c r="H418">
        <v>0</v>
      </c>
    </row>
    <row r="419" spans="1:8" x14ac:dyDescent="0.25">
      <c r="A419" t="s">
        <v>724</v>
      </c>
      <c r="B419" t="s">
        <v>261</v>
      </c>
      <c r="C419" t="s">
        <v>262</v>
      </c>
      <c r="D419" t="s">
        <v>263</v>
      </c>
      <c r="E419" t="s">
        <v>91</v>
      </c>
      <c r="F419" t="s">
        <v>458</v>
      </c>
      <c r="G419">
        <v>0</v>
      </c>
      <c r="H419">
        <v>0</v>
      </c>
    </row>
    <row r="420" spans="1:8" x14ac:dyDescent="0.25">
      <c r="A420" t="s">
        <v>724</v>
      </c>
      <c r="B420" t="s">
        <v>264</v>
      </c>
      <c r="C420" t="s">
        <v>265</v>
      </c>
      <c r="D420" t="s">
        <v>266</v>
      </c>
      <c r="E420" t="s">
        <v>91</v>
      </c>
      <c r="F420" t="s">
        <v>458</v>
      </c>
      <c r="G420">
        <v>0</v>
      </c>
      <c r="H420">
        <v>0</v>
      </c>
    </row>
    <row r="421" spans="1:8" x14ac:dyDescent="0.25">
      <c r="A421" t="s">
        <v>724</v>
      </c>
      <c r="B421" t="s">
        <v>267</v>
      </c>
      <c r="C421" t="s">
        <v>268</v>
      </c>
      <c r="D421" t="s">
        <v>269</v>
      </c>
      <c r="E421" t="s">
        <v>91</v>
      </c>
      <c r="F421" t="s">
        <v>458</v>
      </c>
      <c r="G421">
        <v>0</v>
      </c>
      <c r="H421">
        <v>0</v>
      </c>
    </row>
    <row r="422" spans="1:8" x14ac:dyDescent="0.25">
      <c r="A422" t="s">
        <v>724</v>
      </c>
      <c r="B422" t="s">
        <v>270</v>
      </c>
      <c r="C422" t="s">
        <v>271</v>
      </c>
      <c r="D422" t="s">
        <v>272</v>
      </c>
      <c r="E422" t="s">
        <v>91</v>
      </c>
      <c r="F422" t="s">
        <v>458</v>
      </c>
      <c r="G422">
        <v>0</v>
      </c>
      <c r="H422">
        <v>0</v>
      </c>
    </row>
    <row r="423" spans="1:8" x14ac:dyDescent="0.25">
      <c r="A423" t="s">
        <v>724</v>
      </c>
      <c r="B423" t="s">
        <v>273</v>
      </c>
      <c r="C423" t="s">
        <v>274</v>
      </c>
      <c r="D423" t="s">
        <v>275</v>
      </c>
      <c r="E423" t="s">
        <v>91</v>
      </c>
      <c r="F423" t="s">
        <v>458</v>
      </c>
      <c r="G423">
        <v>0</v>
      </c>
      <c r="H423">
        <v>0</v>
      </c>
    </row>
    <row r="424" spans="1:8" x14ac:dyDescent="0.25">
      <c r="A424" t="s">
        <v>724</v>
      </c>
      <c r="B424" t="s">
        <v>276</v>
      </c>
      <c r="C424" t="s">
        <v>277</v>
      </c>
      <c r="D424" t="s">
        <v>278</v>
      </c>
      <c r="E424" t="s">
        <v>91</v>
      </c>
      <c r="F424" t="s">
        <v>458</v>
      </c>
      <c r="G424">
        <v>0</v>
      </c>
      <c r="H424">
        <v>0</v>
      </c>
    </row>
    <row r="425" spans="1:8" x14ac:dyDescent="0.25">
      <c r="A425" t="s">
        <v>724</v>
      </c>
      <c r="B425" t="s">
        <v>279</v>
      </c>
      <c r="C425" t="s">
        <v>280</v>
      </c>
      <c r="D425" t="s">
        <v>281</v>
      </c>
      <c r="E425" t="s">
        <v>91</v>
      </c>
      <c r="F425" t="s">
        <v>458</v>
      </c>
      <c r="G425">
        <v>0</v>
      </c>
      <c r="H425">
        <v>0</v>
      </c>
    </row>
    <row r="426" spans="1:8" x14ac:dyDescent="0.25">
      <c r="A426" t="s">
        <v>724</v>
      </c>
      <c r="B426" t="s">
        <v>282</v>
      </c>
      <c r="C426" t="s">
        <v>283</v>
      </c>
      <c r="D426" t="s">
        <v>284</v>
      </c>
      <c r="E426" t="s">
        <v>91</v>
      </c>
      <c r="F426" t="s">
        <v>458</v>
      </c>
      <c r="G426">
        <v>0</v>
      </c>
      <c r="H426">
        <v>0</v>
      </c>
    </row>
    <row r="427" spans="1:8" x14ac:dyDescent="0.25">
      <c r="A427" t="s">
        <v>724</v>
      </c>
      <c r="B427" t="s">
        <v>285</v>
      </c>
      <c r="C427" t="s">
        <v>286</v>
      </c>
      <c r="D427" t="s">
        <v>287</v>
      </c>
      <c r="E427" t="s">
        <v>91</v>
      </c>
      <c r="F427" t="s">
        <v>458</v>
      </c>
      <c r="G427">
        <v>0</v>
      </c>
      <c r="H427">
        <v>0</v>
      </c>
    </row>
    <row r="428" spans="1:8" x14ac:dyDescent="0.25">
      <c r="A428" t="s">
        <v>724</v>
      </c>
      <c r="B428" t="s">
        <v>288</v>
      </c>
      <c r="C428" t="s">
        <v>289</v>
      </c>
      <c r="D428" t="s">
        <v>290</v>
      </c>
      <c r="E428" t="s">
        <v>91</v>
      </c>
      <c r="F428" t="s">
        <v>458</v>
      </c>
      <c r="G428">
        <v>0</v>
      </c>
      <c r="H428">
        <v>0</v>
      </c>
    </row>
    <row r="429" spans="1:8" x14ac:dyDescent="0.25">
      <c r="A429" t="s">
        <v>724</v>
      </c>
      <c r="B429" t="s">
        <v>294</v>
      </c>
      <c r="C429" t="s">
        <v>295</v>
      </c>
      <c r="D429" t="s">
        <v>296</v>
      </c>
      <c r="E429" t="s">
        <v>91</v>
      </c>
      <c r="F429" t="s">
        <v>458</v>
      </c>
      <c r="G429">
        <v>0</v>
      </c>
      <c r="H429">
        <v>0</v>
      </c>
    </row>
    <row r="430" spans="1:8" x14ac:dyDescent="0.25">
      <c r="A430" t="s">
        <v>724</v>
      </c>
      <c r="B430" t="s">
        <v>297</v>
      </c>
      <c r="C430" t="s">
        <v>298</v>
      </c>
      <c r="D430" t="s">
        <v>299</v>
      </c>
      <c r="E430" t="s">
        <v>91</v>
      </c>
      <c r="F430" t="s">
        <v>458</v>
      </c>
      <c r="G430">
        <v>0</v>
      </c>
      <c r="H430">
        <v>0</v>
      </c>
    </row>
    <row r="431" spans="1:8" x14ac:dyDescent="0.25">
      <c r="A431" t="s">
        <v>724</v>
      </c>
      <c r="B431" t="s">
        <v>300</v>
      </c>
      <c r="C431" t="s">
        <v>301</v>
      </c>
      <c r="D431" t="s">
        <v>302</v>
      </c>
      <c r="E431" t="s">
        <v>91</v>
      </c>
      <c r="F431" t="s">
        <v>458</v>
      </c>
      <c r="G431">
        <v>0</v>
      </c>
      <c r="H431">
        <v>0</v>
      </c>
    </row>
    <row r="432" spans="1:8" x14ac:dyDescent="0.25">
      <c r="A432" t="s">
        <v>724</v>
      </c>
      <c r="B432" t="s">
        <v>303</v>
      </c>
      <c r="C432" t="s">
        <v>304</v>
      </c>
      <c r="D432" t="s">
        <v>305</v>
      </c>
      <c r="E432" t="s">
        <v>91</v>
      </c>
      <c r="F432" t="s">
        <v>458</v>
      </c>
      <c r="G432">
        <v>0</v>
      </c>
      <c r="H432">
        <v>0</v>
      </c>
    </row>
    <row r="433" spans="1:8" x14ac:dyDescent="0.25">
      <c r="A433" t="s">
        <v>724</v>
      </c>
      <c r="B433" t="s">
        <v>306</v>
      </c>
      <c r="C433" t="s">
        <v>307</v>
      </c>
      <c r="D433" t="s">
        <v>308</v>
      </c>
      <c r="E433" t="s">
        <v>91</v>
      </c>
      <c r="F433" t="s">
        <v>458</v>
      </c>
      <c r="G433">
        <v>0</v>
      </c>
      <c r="H433">
        <v>0</v>
      </c>
    </row>
    <row r="434" spans="1:8" x14ac:dyDescent="0.25">
      <c r="A434" t="s">
        <v>724</v>
      </c>
      <c r="B434" t="s">
        <v>309</v>
      </c>
      <c r="C434" t="s">
        <v>310</v>
      </c>
      <c r="D434" t="s">
        <v>311</v>
      </c>
      <c r="E434" t="s">
        <v>91</v>
      </c>
      <c r="F434" t="s">
        <v>458</v>
      </c>
      <c r="G434">
        <v>0</v>
      </c>
      <c r="H434">
        <v>0</v>
      </c>
    </row>
    <row r="435" spans="1:8" x14ac:dyDescent="0.25">
      <c r="A435" t="s">
        <v>724</v>
      </c>
      <c r="B435" t="s">
        <v>312</v>
      </c>
      <c r="C435" t="s">
        <v>313</v>
      </c>
      <c r="D435" t="s">
        <v>314</v>
      </c>
      <c r="E435" t="s">
        <v>91</v>
      </c>
      <c r="F435" t="s">
        <v>458</v>
      </c>
      <c r="G435">
        <v>0</v>
      </c>
      <c r="H435">
        <v>0</v>
      </c>
    </row>
    <row r="436" spans="1:8" x14ac:dyDescent="0.25">
      <c r="A436" t="s">
        <v>724</v>
      </c>
      <c r="B436" t="s">
        <v>315</v>
      </c>
      <c r="C436" t="s">
        <v>316</v>
      </c>
      <c r="D436" t="s">
        <v>317</v>
      </c>
      <c r="E436" t="s">
        <v>91</v>
      </c>
      <c r="F436" t="s">
        <v>458</v>
      </c>
      <c r="G436">
        <v>0</v>
      </c>
      <c r="H436">
        <v>0</v>
      </c>
    </row>
    <row r="437" spans="1:8" x14ac:dyDescent="0.25">
      <c r="A437" t="s">
        <v>724</v>
      </c>
      <c r="B437" t="s">
        <v>318</v>
      </c>
      <c r="C437" t="s">
        <v>319</v>
      </c>
      <c r="D437" t="s">
        <v>320</v>
      </c>
      <c r="E437" t="s">
        <v>91</v>
      </c>
      <c r="F437" t="s">
        <v>458</v>
      </c>
      <c r="G437">
        <v>0</v>
      </c>
      <c r="H437">
        <v>0</v>
      </c>
    </row>
    <row r="438" spans="1:8" x14ac:dyDescent="0.25">
      <c r="A438" t="s">
        <v>724</v>
      </c>
      <c r="B438" t="s">
        <v>321</v>
      </c>
      <c r="C438" t="s">
        <v>322</v>
      </c>
      <c r="D438" t="s">
        <v>323</v>
      </c>
      <c r="E438" t="s">
        <v>91</v>
      </c>
      <c r="F438" t="s">
        <v>458</v>
      </c>
      <c r="G438">
        <v>0</v>
      </c>
      <c r="H438">
        <v>0</v>
      </c>
    </row>
    <row r="439" spans="1:8" x14ac:dyDescent="0.25">
      <c r="A439" t="s">
        <v>724</v>
      </c>
      <c r="B439" t="s">
        <v>324</v>
      </c>
      <c r="C439" t="s">
        <v>325</v>
      </c>
      <c r="D439" t="s">
        <v>326</v>
      </c>
      <c r="E439" t="s">
        <v>91</v>
      </c>
      <c r="F439" t="s">
        <v>458</v>
      </c>
      <c r="G439">
        <v>0</v>
      </c>
      <c r="H439">
        <v>0</v>
      </c>
    </row>
    <row r="440" spans="1:8" x14ac:dyDescent="0.25">
      <c r="A440" t="s">
        <v>724</v>
      </c>
      <c r="B440" t="s">
        <v>327</v>
      </c>
      <c r="C440" t="s">
        <v>328</v>
      </c>
      <c r="D440" t="s">
        <v>329</v>
      </c>
      <c r="E440" t="s">
        <v>91</v>
      </c>
      <c r="F440" t="s">
        <v>458</v>
      </c>
      <c r="G440">
        <v>0</v>
      </c>
      <c r="H440">
        <v>0</v>
      </c>
    </row>
    <row r="441" spans="1:8" x14ac:dyDescent="0.25">
      <c r="A441" t="s">
        <v>724</v>
      </c>
      <c r="B441" t="s">
        <v>330</v>
      </c>
      <c r="C441" t="s">
        <v>331</v>
      </c>
      <c r="D441" t="s">
        <v>332</v>
      </c>
      <c r="E441" t="s">
        <v>91</v>
      </c>
      <c r="F441" t="s">
        <v>458</v>
      </c>
      <c r="G441">
        <v>0</v>
      </c>
      <c r="H441">
        <v>0</v>
      </c>
    </row>
    <row r="442" spans="1:8" x14ac:dyDescent="0.25">
      <c r="A442" t="s">
        <v>724</v>
      </c>
      <c r="B442" t="s">
        <v>333</v>
      </c>
      <c r="C442" t="s">
        <v>334</v>
      </c>
      <c r="D442" t="s">
        <v>335</v>
      </c>
      <c r="E442" t="s">
        <v>91</v>
      </c>
      <c r="F442" t="s">
        <v>458</v>
      </c>
      <c r="G442">
        <v>0</v>
      </c>
      <c r="H442">
        <v>0</v>
      </c>
    </row>
    <row r="443" spans="1:8" x14ac:dyDescent="0.25">
      <c r="A443" t="s">
        <v>724</v>
      </c>
      <c r="B443" t="s">
        <v>336</v>
      </c>
      <c r="C443" t="s">
        <v>337</v>
      </c>
      <c r="D443" t="s">
        <v>338</v>
      </c>
      <c r="E443" t="s">
        <v>91</v>
      </c>
      <c r="F443" t="s">
        <v>458</v>
      </c>
      <c r="G443">
        <v>0</v>
      </c>
      <c r="H443">
        <v>0</v>
      </c>
    </row>
    <row r="444" spans="1:8" x14ac:dyDescent="0.25">
      <c r="A444" t="s">
        <v>724</v>
      </c>
      <c r="B444" t="s">
        <v>339</v>
      </c>
      <c r="C444" t="s">
        <v>340</v>
      </c>
      <c r="D444" t="s">
        <v>341</v>
      </c>
      <c r="E444" t="s">
        <v>91</v>
      </c>
      <c r="F444" t="s">
        <v>458</v>
      </c>
      <c r="G444">
        <v>0</v>
      </c>
      <c r="H444">
        <v>0</v>
      </c>
    </row>
    <row r="445" spans="1:8" x14ac:dyDescent="0.25">
      <c r="A445" t="s">
        <v>724</v>
      </c>
      <c r="B445" t="s">
        <v>342</v>
      </c>
      <c r="C445" t="s">
        <v>343</v>
      </c>
      <c r="D445" t="s">
        <v>344</v>
      </c>
      <c r="E445" t="s">
        <v>91</v>
      </c>
      <c r="F445" t="s">
        <v>458</v>
      </c>
      <c r="G445">
        <v>0</v>
      </c>
      <c r="H445">
        <v>0</v>
      </c>
    </row>
    <row r="446" spans="1:8" x14ac:dyDescent="0.25">
      <c r="A446" t="s">
        <v>724</v>
      </c>
      <c r="B446" t="s">
        <v>345</v>
      </c>
      <c r="C446" t="s">
        <v>346</v>
      </c>
      <c r="D446" t="s">
        <v>347</v>
      </c>
      <c r="E446" t="s">
        <v>91</v>
      </c>
      <c r="F446" t="s">
        <v>458</v>
      </c>
      <c r="G446">
        <v>0</v>
      </c>
      <c r="H446">
        <v>0</v>
      </c>
    </row>
    <row r="447" spans="1:8" x14ac:dyDescent="0.25">
      <c r="A447" t="s">
        <v>724</v>
      </c>
      <c r="B447" t="s">
        <v>348</v>
      </c>
      <c r="C447" t="s">
        <v>349</v>
      </c>
      <c r="D447" t="s">
        <v>350</v>
      </c>
      <c r="E447" t="s">
        <v>91</v>
      </c>
      <c r="F447" t="s">
        <v>458</v>
      </c>
      <c r="G447">
        <v>0</v>
      </c>
      <c r="H447">
        <v>0</v>
      </c>
    </row>
    <row r="448" spans="1:8" x14ac:dyDescent="0.25">
      <c r="A448" t="s">
        <v>724</v>
      </c>
      <c r="B448" t="s">
        <v>351</v>
      </c>
      <c r="C448" t="s">
        <v>352</v>
      </c>
      <c r="D448" t="s">
        <v>353</v>
      </c>
      <c r="E448" t="s">
        <v>91</v>
      </c>
      <c r="F448" t="s">
        <v>458</v>
      </c>
      <c r="G448">
        <v>0</v>
      </c>
      <c r="H448">
        <v>0</v>
      </c>
    </row>
    <row r="449" spans="1:8" x14ac:dyDescent="0.25">
      <c r="A449" t="s">
        <v>724</v>
      </c>
      <c r="B449" t="s">
        <v>354</v>
      </c>
      <c r="C449" t="s">
        <v>355</v>
      </c>
      <c r="D449" t="s">
        <v>356</v>
      </c>
      <c r="E449" t="s">
        <v>91</v>
      </c>
      <c r="F449" t="s">
        <v>458</v>
      </c>
      <c r="G449">
        <v>0</v>
      </c>
      <c r="H449">
        <v>0</v>
      </c>
    </row>
    <row r="450" spans="1:8" x14ac:dyDescent="0.25">
      <c r="A450" t="s">
        <v>724</v>
      </c>
      <c r="B450" t="s">
        <v>357</v>
      </c>
      <c r="C450" t="s">
        <v>358</v>
      </c>
      <c r="D450" t="s">
        <v>359</v>
      </c>
      <c r="E450" t="s">
        <v>91</v>
      </c>
      <c r="F450" t="s">
        <v>458</v>
      </c>
      <c r="G450">
        <v>0</v>
      </c>
      <c r="H450">
        <v>0</v>
      </c>
    </row>
    <row r="451" spans="1:8" x14ac:dyDescent="0.25">
      <c r="A451" t="s">
        <v>724</v>
      </c>
      <c r="B451" t="s">
        <v>360</v>
      </c>
      <c r="C451" t="s">
        <v>361</v>
      </c>
      <c r="D451" t="s">
        <v>362</v>
      </c>
      <c r="E451" t="s">
        <v>91</v>
      </c>
      <c r="F451" t="s">
        <v>458</v>
      </c>
      <c r="G451">
        <v>0</v>
      </c>
      <c r="H451">
        <v>0</v>
      </c>
    </row>
    <row r="452" spans="1:8" x14ac:dyDescent="0.25">
      <c r="A452" t="s">
        <v>724</v>
      </c>
      <c r="B452" t="s">
        <v>363</v>
      </c>
      <c r="C452" t="s">
        <v>364</v>
      </c>
      <c r="D452" t="s">
        <v>365</v>
      </c>
      <c r="E452" t="s">
        <v>91</v>
      </c>
      <c r="F452" t="s">
        <v>458</v>
      </c>
      <c r="G452">
        <v>0</v>
      </c>
      <c r="H452">
        <v>0</v>
      </c>
    </row>
    <row r="453" spans="1:8" x14ac:dyDescent="0.25">
      <c r="A453" t="s">
        <v>724</v>
      </c>
      <c r="B453" t="s">
        <v>366</v>
      </c>
      <c r="C453" t="s">
        <v>367</v>
      </c>
      <c r="D453" t="s">
        <v>368</v>
      </c>
      <c r="E453" t="s">
        <v>91</v>
      </c>
      <c r="F453" t="s">
        <v>458</v>
      </c>
      <c r="G453">
        <v>0</v>
      </c>
      <c r="H453">
        <v>0</v>
      </c>
    </row>
    <row r="454" spans="1:8" x14ac:dyDescent="0.25">
      <c r="A454" t="s">
        <v>724</v>
      </c>
      <c r="B454" t="s">
        <v>369</v>
      </c>
      <c r="C454" t="s">
        <v>370</v>
      </c>
      <c r="D454" t="s">
        <v>371</v>
      </c>
      <c r="E454" t="s">
        <v>91</v>
      </c>
      <c r="F454" t="s">
        <v>458</v>
      </c>
      <c r="G454">
        <v>0</v>
      </c>
      <c r="H454">
        <v>0</v>
      </c>
    </row>
    <row r="455" spans="1:8" x14ac:dyDescent="0.25">
      <c r="A455" t="s">
        <v>724</v>
      </c>
      <c r="B455" t="s">
        <v>372</v>
      </c>
      <c r="C455" t="s">
        <v>373</v>
      </c>
      <c r="D455" t="s">
        <v>374</v>
      </c>
      <c r="E455" t="s">
        <v>91</v>
      </c>
      <c r="F455" t="s">
        <v>458</v>
      </c>
      <c r="G455">
        <v>0</v>
      </c>
      <c r="H455">
        <v>0</v>
      </c>
    </row>
    <row r="456" spans="1:8" x14ac:dyDescent="0.25">
      <c r="A456" t="s">
        <v>724</v>
      </c>
      <c r="B456" t="s">
        <v>375</v>
      </c>
      <c r="C456" t="s">
        <v>376</v>
      </c>
      <c r="D456" t="s">
        <v>377</v>
      </c>
      <c r="E456" t="s">
        <v>91</v>
      </c>
      <c r="F456" t="s">
        <v>458</v>
      </c>
      <c r="G456">
        <v>0</v>
      </c>
      <c r="H456">
        <v>0</v>
      </c>
    </row>
    <row r="457" spans="1:8" x14ac:dyDescent="0.25">
      <c r="A457" t="s">
        <v>724</v>
      </c>
      <c r="B457" t="s">
        <v>378</v>
      </c>
      <c r="C457" t="s">
        <v>379</v>
      </c>
      <c r="D457" t="s">
        <v>380</v>
      </c>
      <c r="E457" t="s">
        <v>91</v>
      </c>
      <c r="F457" t="s">
        <v>458</v>
      </c>
      <c r="G457">
        <v>0</v>
      </c>
      <c r="H457">
        <v>0</v>
      </c>
    </row>
    <row r="458" spans="1:8" x14ac:dyDescent="0.25">
      <c r="A458" t="s">
        <v>724</v>
      </c>
      <c r="B458" t="s">
        <v>381</v>
      </c>
      <c r="C458" t="s">
        <v>382</v>
      </c>
      <c r="D458" t="s">
        <v>383</v>
      </c>
      <c r="E458" t="s">
        <v>91</v>
      </c>
      <c r="F458" t="s">
        <v>458</v>
      </c>
      <c r="G458">
        <v>0</v>
      </c>
      <c r="H458">
        <v>0</v>
      </c>
    </row>
    <row r="459" spans="1:8" x14ac:dyDescent="0.25">
      <c r="A459" t="s">
        <v>724</v>
      </c>
      <c r="B459" t="s">
        <v>384</v>
      </c>
      <c r="C459" t="s">
        <v>385</v>
      </c>
      <c r="D459" t="s">
        <v>386</v>
      </c>
      <c r="E459" t="s">
        <v>91</v>
      </c>
      <c r="F459" t="s">
        <v>458</v>
      </c>
      <c r="G459">
        <v>3</v>
      </c>
      <c r="H459">
        <v>13482</v>
      </c>
    </row>
    <row r="460" spans="1:8" x14ac:dyDescent="0.25">
      <c r="A460" t="s">
        <v>724</v>
      </c>
      <c r="B460" t="s">
        <v>387</v>
      </c>
      <c r="C460" t="s">
        <v>388</v>
      </c>
      <c r="D460" t="s">
        <v>389</v>
      </c>
      <c r="E460" t="s">
        <v>91</v>
      </c>
      <c r="F460" t="s">
        <v>458</v>
      </c>
      <c r="G460">
        <v>0</v>
      </c>
      <c r="H460">
        <v>0</v>
      </c>
    </row>
    <row r="461" spans="1:8" x14ac:dyDescent="0.25">
      <c r="A461" t="s">
        <v>724</v>
      </c>
      <c r="B461" t="s">
        <v>390</v>
      </c>
      <c r="C461" t="s">
        <v>391</v>
      </c>
      <c r="D461" t="s">
        <v>392</v>
      </c>
      <c r="E461" t="s">
        <v>91</v>
      </c>
      <c r="F461" t="s">
        <v>458</v>
      </c>
      <c r="G461">
        <v>0</v>
      </c>
      <c r="H461">
        <v>0</v>
      </c>
    </row>
    <row r="462" spans="1:8" x14ac:dyDescent="0.25">
      <c r="A462" t="s">
        <v>724</v>
      </c>
      <c r="B462" t="s">
        <v>393</v>
      </c>
      <c r="C462" t="s">
        <v>394</v>
      </c>
      <c r="D462" t="s">
        <v>395</v>
      </c>
      <c r="E462" t="s">
        <v>91</v>
      </c>
      <c r="F462" t="s">
        <v>458</v>
      </c>
      <c r="G462">
        <v>0</v>
      </c>
      <c r="H462">
        <v>0</v>
      </c>
    </row>
    <row r="463" spans="1:8" x14ac:dyDescent="0.25">
      <c r="A463" t="s">
        <v>724</v>
      </c>
      <c r="B463" t="s">
        <v>396</v>
      </c>
      <c r="C463" t="s">
        <v>397</v>
      </c>
      <c r="D463" t="s">
        <v>398</v>
      </c>
      <c r="E463" t="s">
        <v>91</v>
      </c>
      <c r="F463" t="s">
        <v>458</v>
      </c>
      <c r="G463">
        <v>0</v>
      </c>
      <c r="H463">
        <v>0</v>
      </c>
    </row>
    <row r="464" spans="1:8" x14ac:dyDescent="0.25">
      <c r="A464" t="s">
        <v>724</v>
      </c>
      <c r="B464" t="s">
        <v>399</v>
      </c>
      <c r="C464" t="s">
        <v>400</v>
      </c>
      <c r="D464" t="s">
        <v>401</v>
      </c>
      <c r="E464" t="s">
        <v>91</v>
      </c>
      <c r="F464" t="s">
        <v>458</v>
      </c>
      <c r="G464">
        <v>0</v>
      </c>
      <c r="H464">
        <v>0</v>
      </c>
    </row>
    <row r="465" spans="1:8" x14ac:dyDescent="0.25">
      <c r="A465" t="s">
        <v>724</v>
      </c>
      <c r="B465" t="s">
        <v>402</v>
      </c>
      <c r="C465" t="s">
        <v>403</v>
      </c>
      <c r="D465" t="s">
        <v>404</v>
      </c>
      <c r="E465" t="s">
        <v>91</v>
      </c>
      <c r="F465" t="s">
        <v>458</v>
      </c>
      <c r="G465">
        <v>0</v>
      </c>
      <c r="H465">
        <v>0</v>
      </c>
    </row>
    <row r="466" spans="1:8" x14ac:dyDescent="0.25">
      <c r="A466" t="s">
        <v>724</v>
      </c>
      <c r="B466" t="s">
        <v>405</v>
      </c>
      <c r="C466" t="s">
        <v>406</v>
      </c>
      <c r="D466" t="s">
        <v>407</v>
      </c>
      <c r="E466" t="s">
        <v>91</v>
      </c>
      <c r="F466" t="s">
        <v>458</v>
      </c>
      <c r="G466">
        <v>5</v>
      </c>
      <c r="H466">
        <v>22470</v>
      </c>
    </row>
    <row r="467" spans="1:8" x14ac:dyDescent="0.25">
      <c r="A467" t="s">
        <v>724</v>
      </c>
      <c r="B467" t="s">
        <v>408</v>
      </c>
      <c r="C467" t="s">
        <v>409</v>
      </c>
      <c r="D467" t="s">
        <v>410</v>
      </c>
      <c r="E467" t="s">
        <v>91</v>
      </c>
      <c r="F467" t="s">
        <v>458</v>
      </c>
      <c r="G467">
        <v>0</v>
      </c>
      <c r="H467">
        <v>0</v>
      </c>
    </row>
    <row r="468" spans="1:8" x14ac:dyDescent="0.25">
      <c r="A468" t="s">
        <v>724</v>
      </c>
      <c r="B468" t="s">
        <v>411</v>
      </c>
      <c r="C468" t="s">
        <v>412</v>
      </c>
      <c r="D468" t="s">
        <v>413</v>
      </c>
      <c r="E468" t="s">
        <v>91</v>
      </c>
      <c r="F468" t="s">
        <v>458</v>
      </c>
      <c r="G468">
        <v>0</v>
      </c>
      <c r="H468">
        <v>0</v>
      </c>
    </row>
    <row r="469" spans="1:8" x14ac:dyDescent="0.25">
      <c r="A469" t="s">
        <v>724</v>
      </c>
      <c r="B469" t="s">
        <v>414</v>
      </c>
      <c r="C469" t="s">
        <v>415</v>
      </c>
      <c r="D469" t="s">
        <v>416</v>
      </c>
      <c r="E469" t="s">
        <v>91</v>
      </c>
      <c r="F469" t="s">
        <v>458</v>
      </c>
      <c r="G469">
        <v>0</v>
      </c>
      <c r="H469">
        <v>0</v>
      </c>
    </row>
    <row r="470" spans="1:8" x14ac:dyDescent="0.25">
      <c r="A470" t="s">
        <v>724</v>
      </c>
      <c r="B470" t="s">
        <v>487</v>
      </c>
      <c r="C470" t="s">
        <v>488</v>
      </c>
      <c r="D470" t="s">
        <v>417</v>
      </c>
      <c r="E470" t="s">
        <v>91</v>
      </c>
      <c r="F470" t="s">
        <v>458</v>
      </c>
      <c r="G470">
        <v>0</v>
      </c>
      <c r="H470">
        <v>0</v>
      </c>
    </row>
    <row r="471" spans="1:8" x14ac:dyDescent="0.25">
      <c r="A471" t="s">
        <v>724</v>
      </c>
      <c r="B471" t="s">
        <v>531</v>
      </c>
      <c r="C471" t="s">
        <v>532</v>
      </c>
      <c r="D471" t="s">
        <v>533</v>
      </c>
      <c r="E471" t="s">
        <v>91</v>
      </c>
      <c r="F471" t="s">
        <v>458</v>
      </c>
      <c r="G471">
        <v>0</v>
      </c>
      <c r="H471">
        <v>0</v>
      </c>
    </row>
    <row r="472" spans="1:8" x14ac:dyDescent="0.25">
      <c r="A472" t="s">
        <v>724</v>
      </c>
      <c r="B472" t="s">
        <v>594</v>
      </c>
      <c r="C472" t="s">
        <v>595</v>
      </c>
      <c r="D472" t="s">
        <v>534</v>
      </c>
      <c r="E472" t="s">
        <v>91</v>
      </c>
      <c r="F472" t="s">
        <v>458</v>
      </c>
      <c r="G472">
        <v>0</v>
      </c>
      <c r="H472">
        <v>0</v>
      </c>
    </row>
    <row r="473" spans="1:8" x14ac:dyDescent="0.25">
      <c r="A473" t="s">
        <v>724</v>
      </c>
      <c r="B473">
        <v>1</v>
      </c>
      <c r="C473" t="s">
        <v>78</v>
      </c>
      <c r="D473" t="s">
        <v>29</v>
      </c>
      <c r="E473" t="s">
        <v>79</v>
      </c>
      <c r="F473" t="s">
        <v>459</v>
      </c>
      <c r="G473">
        <v>6948.91662506373</v>
      </c>
      <c r="H473">
        <v>31228431.313036401</v>
      </c>
    </row>
    <row r="474" spans="1:8" x14ac:dyDescent="0.25">
      <c r="A474" t="s">
        <v>724</v>
      </c>
      <c r="B474">
        <v>2</v>
      </c>
      <c r="C474" t="s">
        <v>81</v>
      </c>
      <c r="D474" t="s">
        <v>30</v>
      </c>
      <c r="E474" t="s">
        <v>79</v>
      </c>
      <c r="F474" t="s">
        <v>459</v>
      </c>
      <c r="G474">
        <v>169.01685469211799</v>
      </c>
      <c r="H474">
        <v>759561.74498637801</v>
      </c>
    </row>
    <row r="475" spans="1:8" x14ac:dyDescent="0.25">
      <c r="A475" t="s">
        <v>724</v>
      </c>
      <c r="B475">
        <v>3</v>
      </c>
      <c r="C475" t="s">
        <v>82</v>
      </c>
      <c r="D475" t="s">
        <v>31</v>
      </c>
      <c r="E475" t="s">
        <v>79</v>
      </c>
      <c r="F475" t="s">
        <v>459</v>
      </c>
      <c r="G475">
        <v>1006.87959979545</v>
      </c>
      <c r="H475">
        <v>4524916.9214807497</v>
      </c>
    </row>
    <row r="476" spans="1:8" x14ac:dyDescent="0.25">
      <c r="A476" t="s">
        <v>724</v>
      </c>
      <c r="B476">
        <v>4</v>
      </c>
      <c r="C476" t="s">
        <v>83</v>
      </c>
      <c r="D476" t="s">
        <v>32</v>
      </c>
      <c r="E476" t="s">
        <v>79</v>
      </c>
      <c r="F476" t="s">
        <v>459</v>
      </c>
      <c r="G476">
        <v>1737.7139870286701</v>
      </c>
      <c r="H476">
        <v>7809286.65770684</v>
      </c>
    </row>
    <row r="477" spans="1:8" x14ac:dyDescent="0.25">
      <c r="A477" t="s">
        <v>724</v>
      </c>
      <c r="B477">
        <v>5</v>
      </c>
      <c r="C477" t="s">
        <v>84</v>
      </c>
      <c r="D477" t="s">
        <v>33</v>
      </c>
      <c r="E477" t="s">
        <v>79</v>
      </c>
      <c r="F477" t="s">
        <v>459</v>
      </c>
      <c r="G477">
        <v>279.19670194749301</v>
      </c>
      <c r="H477">
        <v>1254709.9785520299</v>
      </c>
    </row>
    <row r="478" spans="1:8" x14ac:dyDescent="0.25">
      <c r="A478" t="s">
        <v>724</v>
      </c>
      <c r="B478">
        <v>6</v>
      </c>
      <c r="C478" t="s">
        <v>85</v>
      </c>
      <c r="D478" t="s">
        <v>34</v>
      </c>
      <c r="E478" t="s">
        <v>79</v>
      </c>
      <c r="F478" t="s">
        <v>459</v>
      </c>
      <c r="G478">
        <v>39.953692334588403</v>
      </c>
      <c r="H478">
        <v>179551.89335164</v>
      </c>
    </row>
    <row r="479" spans="1:8" x14ac:dyDescent="0.25">
      <c r="A479" t="s">
        <v>724</v>
      </c>
      <c r="B479">
        <v>7</v>
      </c>
      <c r="C479" t="s">
        <v>86</v>
      </c>
      <c r="D479" t="s">
        <v>35</v>
      </c>
      <c r="E479" t="s">
        <v>79</v>
      </c>
      <c r="F479" t="s">
        <v>459</v>
      </c>
      <c r="G479">
        <v>6484.0258717654197</v>
      </c>
      <c r="H479">
        <v>29139212.2677138</v>
      </c>
    </row>
    <row r="480" spans="1:8" x14ac:dyDescent="0.25">
      <c r="A480" t="s">
        <v>724</v>
      </c>
      <c r="B480">
        <v>8</v>
      </c>
      <c r="C480" t="s">
        <v>87</v>
      </c>
      <c r="D480" t="s">
        <v>36</v>
      </c>
      <c r="E480" t="s">
        <v>79</v>
      </c>
      <c r="F480" t="s">
        <v>459</v>
      </c>
      <c r="G480">
        <v>526.93449593036996</v>
      </c>
      <c r="H480">
        <v>2368043.62471108</v>
      </c>
    </row>
    <row r="481" spans="1:8" x14ac:dyDescent="0.25">
      <c r="A481" t="s">
        <v>724</v>
      </c>
      <c r="B481">
        <v>9</v>
      </c>
      <c r="C481" t="s">
        <v>88</v>
      </c>
      <c r="D481" t="s">
        <v>37</v>
      </c>
      <c r="E481" t="s">
        <v>79</v>
      </c>
      <c r="F481" t="s">
        <v>459</v>
      </c>
      <c r="G481">
        <v>239.637665085143</v>
      </c>
      <c r="H481">
        <v>1076931.66689263</v>
      </c>
    </row>
    <row r="482" spans="1:8" x14ac:dyDescent="0.25">
      <c r="A482" t="s">
        <v>724</v>
      </c>
      <c r="B482">
        <v>10</v>
      </c>
      <c r="C482" t="s">
        <v>455</v>
      </c>
      <c r="D482" t="s">
        <v>38</v>
      </c>
      <c r="E482" t="s">
        <v>79</v>
      </c>
      <c r="F482" t="s">
        <v>459</v>
      </c>
      <c r="G482">
        <v>207.24265463880499</v>
      </c>
      <c r="H482">
        <v>931348.48994679004</v>
      </c>
    </row>
    <row r="483" spans="1:8" x14ac:dyDescent="0.25">
      <c r="A483" t="s">
        <v>724</v>
      </c>
      <c r="B483">
        <v>11</v>
      </c>
      <c r="C483" t="s">
        <v>456</v>
      </c>
      <c r="D483" t="s">
        <v>39</v>
      </c>
      <c r="E483" t="s">
        <v>79</v>
      </c>
      <c r="F483" t="s">
        <v>459</v>
      </c>
      <c r="G483">
        <v>131.34848940187399</v>
      </c>
      <c r="H483">
        <v>590280.11137202196</v>
      </c>
    </row>
    <row r="484" spans="1:8" x14ac:dyDescent="0.25">
      <c r="A484" t="s">
        <v>724</v>
      </c>
      <c r="B484">
        <v>12</v>
      </c>
      <c r="C484" t="s">
        <v>419</v>
      </c>
      <c r="D484" t="s">
        <v>40</v>
      </c>
      <c r="E484" t="s">
        <v>79</v>
      </c>
      <c r="F484" t="s">
        <v>459</v>
      </c>
      <c r="G484">
        <v>5445.1634422564202</v>
      </c>
      <c r="H484">
        <v>24470564.509500399</v>
      </c>
    </row>
    <row r="485" spans="1:8" x14ac:dyDescent="0.25">
      <c r="A485" t="s">
        <v>724</v>
      </c>
      <c r="B485">
        <v>13</v>
      </c>
      <c r="C485" t="s">
        <v>420</v>
      </c>
      <c r="D485" t="s">
        <v>41</v>
      </c>
      <c r="E485" t="s">
        <v>79</v>
      </c>
      <c r="F485" t="s">
        <v>459</v>
      </c>
      <c r="G485">
        <v>1192.6206653885199</v>
      </c>
      <c r="H485">
        <v>5359637.2702560099</v>
      </c>
    </row>
    <row r="486" spans="1:8" x14ac:dyDescent="0.25">
      <c r="A486" t="s">
        <v>724</v>
      </c>
      <c r="B486">
        <v>14</v>
      </c>
      <c r="C486" t="s">
        <v>421</v>
      </c>
      <c r="D486" t="s">
        <v>42</v>
      </c>
      <c r="E486" t="s">
        <v>79</v>
      </c>
      <c r="F486" t="s">
        <v>459</v>
      </c>
      <c r="G486">
        <v>4559.5170632408699</v>
      </c>
      <c r="H486">
        <v>20490469.6822045</v>
      </c>
    </row>
    <row r="487" spans="1:8" x14ac:dyDescent="0.25">
      <c r="A487" t="s">
        <v>724</v>
      </c>
      <c r="B487">
        <v>15</v>
      </c>
      <c r="C487" t="s">
        <v>422</v>
      </c>
      <c r="D487" t="s">
        <v>43</v>
      </c>
      <c r="E487" t="s">
        <v>79</v>
      </c>
      <c r="F487" t="s">
        <v>459</v>
      </c>
      <c r="G487">
        <v>201.646970133699</v>
      </c>
      <c r="H487">
        <v>906201.48378084297</v>
      </c>
    </row>
    <row r="488" spans="1:8" x14ac:dyDescent="0.25">
      <c r="A488" t="s">
        <v>724</v>
      </c>
      <c r="B488">
        <v>16</v>
      </c>
      <c r="C488" t="s">
        <v>423</v>
      </c>
      <c r="D488" t="s">
        <v>44</v>
      </c>
      <c r="E488" t="s">
        <v>79</v>
      </c>
      <c r="F488" t="s">
        <v>459</v>
      </c>
      <c r="G488">
        <v>197.349900646208</v>
      </c>
      <c r="H488">
        <v>886890.453504059</v>
      </c>
    </row>
    <row r="489" spans="1:8" x14ac:dyDescent="0.25">
      <c r="A489" t="s">
        <v>724</v>
      </c>
      <c r="B489">
        <v>17</v>
      </c>
      <c r="C489" t="s">
        <v>424</v>
      </c>
      <c r="D489" t="s">
        <v>45</v>
      </c>
      <c r="E489" t="s">
        <v>79</v>
      </c>
      <c r="F489" t="s">
        <v>459</v>
      </c>
      <c r="G489">
        <v>300.88195430731002</v>
      </c>
      <c r="H489">
        <v>1352163.50265705</v>
      </c>
    </row>
    <row r="490" spans="1:8" x14ac:dyDescent="0.25">
      <c r="A490" t="s">
        <v>724</v>
      </c>
      <c r="B490">
        <v>18</v>
      </c>
      <c r="C490" t="s">
        <v>425</v>
      </c>
      <c r="D490" t="s">
        <v>46</v>
      </c>
      <c r="E490" t="s">
        <v>79</v>
      </c>
      <c r="F490" t="s">
        <v>459</v>
      </c>
      <c r="G490">
        <v>270.39661432425999</v>
      </c>
      <c r="H490">
        <v>1215162.3847732199</v>
      </c>
    </row>
    <row r="491" spans="1:8" x14ac:dyDescent="0.25">
      <c r="A491" t="s">
        <v>724</v>
      </c>
      <c r="B491">
        <v>19</v>
      </c>
      <c r="C491" t="s">
        <v>426</v>
      </c>
      <c r="D491" t="s">
        <v>47</v>
      </c>
      <c r="E491" t="s">
        <v>79</v>
      </c>
      <c r="F491" t="s">
        <v>459</v>
      </c>
      <c r="G491">
        <v>3734.39574974261</v>
      </c>
      <c r="H491">
        <v>16782374.499343298</v>
      </c>
    </row>
    <row r="492" spans="1:8" x14ac:dyDescent="0.25">
      <c r="A492" t="s">
        <v>724</v>
      </c>
      <c r="B492">
        <v>20</v>
      </c>
      <c r="C492" t="s">
        <v>427</v>
      </c>
      <c r="D492" t="s">
        <v>48</v>
      </c>
      <c r="E492" t="s">
        <v>79</v>
      </c>
      <c r="F492" t="s">
        <v>459</v>
      </c>
      <c r="G492">
        <v>234.00727398647899</v>
      </c>
      <c r="H492">
        <v>1051628.68929524</v>
      </c>
    </row>
    <row r="493" spans="1:8" x14ac:dyDescent="0.25">
      <c r="A493" t="s">
        <v>724</v>
      </c>
      <c r="B493">
        <v>21</v>
      </c>
      <c r="C493" t="s">
        <v>428</v>
      </c>
      <c r="D493" t="s">
        <v>49</v>
      </c>
      <c r="E493" t="s">
        <v>79</v>
      </c>
      <c r="F493" t="s">
        <v>459</v>
      </c>
      <c r="G493">
        <v>123.737599484819</v>
      </c>
      <c r="H493">
        <v>556076.77208477701</v>
      </c>
    </row>
    <row r="494" spans="1:8" x14ac:dyDescent="0.25">
      <c r="A494" t="s">
        <v>724</v>
      </c>
      <c r="B494">
        <v>22</v>
      </c>
      <c r="C494" t="s">
        <v>429</v>
      </c>
      <c r="D494" t="s">
        <v>50</v>
      </c>
      <c r="E494" t="s">
        <v>79</v>
      </c>
      <c r="F494" t="s">
        <v>459</v>
      </c>
      <c r="G494">
        <v>436.766677815192</v>
      </c>
      <c r="H494">
        <v>1962829.4501014701</v>
      </c>
    </row>
    <row r="495" spans="1:8" x14ac:dyDescent="0.25">
      <c r="A495" t="s">
        <v>724</v>
      </c>
      <c r="B495">
        <v>23</v>
      </c>
      <c r="C495" t="s">
        <v>430</v>
      </c>
      <c r="D495" t="s">
        <v>51</v>
      </c>
      <c r="E495" t="s">
        <v>79</v>
      </c>
      <c r="F495" t="s">
        <v>459</v>
      </c>
      <c r="G495">
        <v>71.540409828020898</v>
      </c>
      <c r="H495">
        <v>321502.60176712601</v>
      </c>
    </row>
    <row r="496" spans="1:8" x14ac:dyDescent="0.25">
      <c r="A496" t="s">
        <v>724</v>
      </c>
      <c r="B496">
        <v>24</v>
      </c>
      <c r="C496" t="s">
        <v>431</v>
      </c>
      <c r="D496" t="s">
        <v>52</v>
      </c>
      <c r="E496" t="s">
        <v>79</v>
      </c>
      <c r="F496" t="s">
        <v>459</v>
      </c>
      <c r="G496">
        <v>91.5012908374798</v>
      </c>
      <c r="H496">
        <v>411206.80102363398</v>
      </c>
    </row>
    <row r="497" spans="1:8" x14ac:dyDescent="0.25">
      <c r="A497" t="s">
        <v>724</v>
      </c>
      <c r="B497">
        <v>25</v>
      </c>
      <c r="C497" t="s">
        <v>432</v>
      </c>
      <c r="D497" t="s">
        <v>53</v>
      </c>
      <c r="E497" t="s">
        <v>79</v>
      </c>
      <c r="F497" t="s">
        <v>459</v>
      </c>
      <c r="G497">
        <v>360.60931700301597</v>
      </c>
      <c r="H497">
        <v>1620578.27061155</v>
      </c>
    </row>
    <row r="498" spans="1:8" x14ac:dyDescent="0.25">
      <c r="A498" t="s">
        <v>724</v>
      </c>
      <c r="B498">
        <v>26</v>
      </c>
      <c r="C498" t="s">
        <v>433</v>
      </c>
      <c r="D498" t="s">
        <v>54</v>
      </c>
      <c r="E498" t="s">
        <v>79</v>
      </c>
      <c r="F498" t="s">
        <v>459</v>
      </c>
      <c r="G498">
        <v>506.96418122286798</v>
      </c>
      <c r="H498">
        <v>2278297.0304155699</v>
      </c>
    </row>
    <row r="499" spans="1:8" x14ac:dyDescent="0.25">
      <c r="A499" t="s">
        <v>724</v>
      </c>
      <c r="B499">
        <v>27</v>
      </c>
      <c r="C499" t="s">
        <v>434</v>
      </c>
      <c r="D499" t="s">
        <v>55</v>
      </c>
      <c r="E499" t="s">
        <v>79</v>
      </c>
      <c r="F499" t="s">
        <v>459</v>
      </c>
      <c r="G499">
        <v>342.86351527217602</v>
      </c>
      <c r="H499">
        <v>1540828.63763316</v>
      </c>
    </row>
    <row r="500" spans="1:8" x14ac:dyDescent="0.25">
      <c r="A500" t="s">
        <v>724</v>
      </c>
      <c r="B500">
        <v>28</v>
      </c>
      <c r="C500" t="s">
        <v>435</v>
      </c>
      <c r="D500" t="s">
        <v>56</v>
      </c>
      <c r="E500" t="s">
        <v>79</v>
      </c>
      <c r="F500" t="s">
        <v>459</v>
      </c>
      <c r="G500">
        <v>173.33751668774801</v>
      </c>
      <c r="H500">
        <v>778978.79999474005</v>
      </c>
    </row>
    <row r="501" spans="1:8" x14ac:dyDescent="0.25">
      <c r="A501" t="s">
        <v>724</v>
      </c>
      <c r="B501">
        <v>29</v>
      </c>
      <c r="C501" t="s">
        <v>436</v>
      </c>
      <c r="D501" t="s">
        <v>57</v>
      </c>
      <c r="E501" t="s">
        <v>79</v>
      </c>
      <c r="F501" t="s">
        <v>459</v>
      </c>
      <c r="G501">
        <v>63.222952790871801</v>
      </c>
      <c r="H501">
        <v>284123.94984217797</v>
      </c>
    </row>
    <row r="502" spans="1:8" x14ac:dyDescent="0.25">
      <c r="A502" t="s">
        <v>724</v>
      </c>
      <c r="B502">
        <v>30</v>
      </c>
      <c r="C502" t="s">
        <v>437</v>
      </c>
      <c r="D502" t="s">
        <v>58</v>
      </c>
      <c r="E502" t="s">
        <v>79</v>
      </c>
      <c r="F502" t="s">
        <v>459</v>
      </c>
      <c r="G502">
        <v>1359.28343395458</v>
      </c>
      <c r="H502">
        <v>6108619.7521918798</v>
      </c>
    </row>
    <row r="503" spans="1:8" x14ac:dyDescent="0.25">
      <c r="A503" t="s">
        <v>724</v>
      </c>
      <c r="B503">
        <v>31</v>
      </c>
      <c r="C503" t="s">
        <v>438</v>
      </c>
      <c r="D503" t="s">
        <v>59</v>
      </c>
      <c r="E503" t="s">
        <v>79</v>
      </c>
      <c r="F503" t="s">
        <v>459</v>
      </c>
      <c r="G503">
        <v>526.68239619892597</v>
      </c>
      <c r="H503">
        <v>2366910.68851797</v>
      </c>
    </row>
    <row r="504" spans="1:8" x14ac:dyDescent="0.25">
      <c r="A504" t="s">
        <v>724</v>
      </c>
      <c r="B504">
        <v>32</v>
      </c>
      <c r="C504" t="s">
        <v>439</v>
      </c>
      <c r="D504" t="s">
        <v>60</v>
      </c>
      <c r="E504" t="s">
        <v>79</v>
      </c>
      <c r="F504" t="s">
        <v>459</v>
      </c>
      <c r="G504">
        <v>798.60070905628095</v>
      </c>
      <c r="H504">
        <v>3588911.5864989301</v>
      </c>
    </row>
    <row r="505" spans="1:8" x14ac:dyDescent="0.25">
      <c r="A505" t="s">
        <v>724</v>
      </c>
      <c r="B505">
        <v>33</v>
      </c>
      <c r="C505" t="s">
        <v>440</v>
      </c>
      <c r="D505" t="s">
        <v>61</v>
      </c>
      <c r="E505" t="s">
        <v>79</v>
      </c>
      <c r="F505" t="s">
        <v>459</v>
      </c>
      <c r="G505">
        <v>3305.3595826139199</v>
      </c>
      <c r="H505">
        <v>14854285.964267001</v>
      </c>
    </row>
    <row r="506" spans="1:8" x14ac:dyDescent="0.25">
      <c r="A506" t="s">
        <v>724</v>
      </c>
      <c r="B506">
        <v>34</v>
      </c>
      <c r="C506" t="s">
        <v>441</v>
      </c>
      <c r="D506" t="s">
        <v>62</v>
      </c>
      <c r="E506" t="s">
        <v>79</v>
      </c>
      <c r="F506" t="s">
        <v>459</v>
      </c>
      <c r="G506">
        <v>75.445486778742307</v>
      </c>
      <c r="H506">
        <v>339052.017583668</v>
      </c>
    </row>
    <row r="507" spans="1:8" x14ac:dyDescent="0.25">
      <c r="A507" t="s">
        <v>724</v>
      </c>
      <c r="B507">
        <v>35</v>
      </c>
      <c r="C507" t="s">
        <v>442</v>
      </c>
      <c r="D507" t="s">
        <v>63</v>
      </c>
      <c r="E507" t="s">
        <v>79</v>
      </c>
      <c r="F507" t="s">
        <v>459</v>
      </c>
      <c r="G507">
        <v>2985.4768498621002</v>
      </c>
      <c r="H507">
        <v>13416732.9632803</v>
      </c>
    </row>
    <row r="508" spans="1:8" x14ac:dyDescent="0.25">
      <c r="A508" t="s">
        <v>724</v>
      </c>
      <c r="B508">
        <v>36</v>
      </c>
      <c r="C508" t="s">
        <v>443</v>
      </c>
      <c r="D508" t="s">
        <v>64</v>
      </c>
      <c r="E508" t="s">
        <v>79</v>
      </c>
      <c r="F508" t="s">
        <v>459</v>
      </c>
      <c r="G508">
        <v>2039.29829194849</v>
      </c>
      <c r="H508">
        <v>9164606.5240165107</v>
      </c>
    </row>
    <row r="509" spans="1:8" x14ac:dyDescent="0.25">
      <c r="A509" t="s">
        <v>724</v>
      </c>
      <c r="B509">
        <v>37</v>
      </c>
      <c r="C509" t="s">
        <v>444</v>
      </c>
      <c r="D509" t="s">
        <v>65</v>
      </c>
      <c r="E509" t="s">
        <v>79</v>
      </c>
      <c r="F509" t="s">
        <v>459</v>
      </c>
      <c r="G509">
        <v>821.23929176581703</v>
      </c>
      <c r="H509">
        <v>3690649.3771955799</v>
      </c>
    </row>
    <row r="510" spans="1:8" x14ac:dyDescent="0.25">
      <c r="A510" t="s">
        <v>724</v>
      </c>
      <c r="B510">
        <v>38</v>
      </c>
      <c r="C510" t="s">
        <v>445</v>
      </c>
      <c r="D510" t="s">
        <v>66</v>
      </c>
      <c r="E510" t="s">
        <v>79</v>
      </c>
      <c r="F510" t="s">
        <v>459</v>
      </c>
      <c r="G510">
        <v>1041.21178325349</v>
      </c>
      <c r="H510">
        <v>4679205.7539411802</v>
      </c>
    </row>
    <row r="511" spans="1:8" x14ac:dyDescent="0.25">
      <c r="A511" t="s">
        <v>724</v>
      </c>
      <c r="B511">
        <v>39</v>
      </c>
      <c r="C511" t="s">
        <v>446</v>
      </c>
      <c r="D511" t="s">
        <v>67</v>
      </c>
      <c r="E511" t="s">
        <v>79</v>
      </c>
      <c r="F511" t="s">
        <v>459</v>
      </c>
      <c r="G511">
        <v>387.40868661671101</v>
      </c>
      <c r="H511">
        <v>1741014.6376555001</v>
      </c>
    </row>
    <row r="512" spans="1:8" x14ac:dyDescent="0.25">
      <c r="A512" t="s">
        <v>724</v>
      </c>
      <c r="B512">
        <v>40</v>
      </c>
      <c r="C512" t="s">
        <v>447</v>
      </c>
      <c r="D512" t="s">
        <v>68</v>
      </c>
      <c r="E512" t="s">
        <v>79</v>
      </c>
      <c r="F512" t="s">
        <v>459</v>
      </c>
      <c r="G512">
        <v>529.79121240694201</v>
      </c>
      <c r="H512">
        <v>2380881.7085568001</v>
      </c>
    </row>
    <row r="513" spans="1:8" x14ac:dyDescent="0.25">
      <c r="A513" t="s">
        <v>724</v>
      </c>
      <c r="B513">
        <v>42</v>
      </c>
      <c r="C513" t="s">
        <v>448</v>
      </c>
      <c r="D513" t="s">
        <v>69</v>
      </c>
      <c r="E513" t="s">
        <v>79</v>
      </c>
      <c r="F513" t="s">
        <v>459</v>
      </c>
      <c r="G513">
        <v>2683.1736858887398</v>
      </c>
      <c r="H513">
        <v>12058182.544384001</v>
      </c>
    </row>
    <row r="514" spans="1:8" x14ac:dyDescent="0.25">
      <c r="A514" t="s">
        <v>724</v>
      </c>
      <c r="B514">
        <v>68</v>
      </c>
      <c r="C514" t="s">
        <v>89</v>
      </c>
      <c r="D514" t="s">
        <v>90</v>
      </c>
      <c r="E514" t="s">
        <v>91</v>
      </c>
      <c r="F514" t="s">
        <v>459</v>
      </c>
      <c r="G514">
        <v>60.0424563097</v>
      </c>
      <c r="H514">
        <v>269830.79865579202</v>
      </c>
    </row>
    <row r="515" spans="1:8" x14ac:dyDescent="0.25">
      <c r="A515" t="s">
        <v>724</v>
      </c>
      <c r="B515">
        <v>74</v>
      </c>
      <c r="C515" t="s">
        <v>92</v>
      </c>
      <c r="D515" t="s">
        <v>93</v>
      </c>
      <c r="E515" t="s">
        <v>91</v>
      </c>
      <c r="F515" t="s">
        <v>459</v>
      </c>
      <c r="G515">
        <v>307.06999073374101</v>
      </c>
      <c r="H515">
        <v>1379972.5383574299</v>
      </c>
    </row>
    <row r="516" spans="1:8" x14ac:dyDescent="0.25">
      <c r="A516" t="s">
        <v>724</v>
      </c>
      <c r="B516">
        <v>81</v>
      </c>
      <c r="C516" t="s">
        <v>94</v>
      </c>
      <c r="D516" t="s">
        <v>95</v>
      </c>
      <c r="E516" t="s">
        <v>91</v>
      </c>
      <c r="F516" t="s">
        <v>459</v>
      </c>
      <c r="G516">
        <v>25.718497356208001</v>
      </c>
      <c r="H516">
        <v>115578.92711879899</v>
      </c>
    </row>
    <row r="517" spans="1:8" x14ac:dyDescent="0.25">
      <c r="A517" t="s">
        <v>724</v>
      </c>
      <c r="B517">
        <v>82</v>
      </c>
      <c r="C517" t="s">
        <v>96</v>
      </c>
      <c r="D517" t="s">
        <v>97</v>
      </c>
      <c r="E517" t="s">
        <v>91</v>
      </c>
      <c r="F517" t="s">
        <v>459</v>
      </c>
      <c r="G517">
        <v>132.062910234866</v>
      </c>
      <c r="H517">
        <v>593490.718595488</v>
      </c>
    </row>
    <row r="518" spans="1:8" x14ac:dyDescent="0.25">
      <c r="A518" t="s">
        <v>724</v>
      </c>
      <c r="B518">
        <v>83</v>
      </c>
      <c r="C518" t="s">
        <v>98</v>
      </c>
      <c r="D518" t="s">
        <v>99</v>
      </c>
      <c r="E518" t="s">
        <v>91</v>
      </c>
      <c r="F518" t="s">
        <v>459</v>
      </c>
      <c r="G518">
        <v>54.226288862759098</v>
      </c>
      <c r="H518">
        <v>243692.94214923901</v>
      </c>
    </row>
    <row r="519" spans="1:8" x14ac:dyDescent="0.25">
      <c r="A519" t="s">
        <v>724</v>
      </c>
      <c r="B519">
        <v>86</v>
      </c>
      <c r="C519" t="s">
        <v>100</v>
      </c>
      <c r="D519" t="s">
        <v>101</v>
      </c>
      <c r="E519" t="s">
        <v>91</v>
      </c>
      <c r="F519" t="s">
        <v>459</v>
      </c>
      <c r="G519">
        <v>25.315819196186201</v>
      </c>
      <c r="H519">
        <v>113769.29146766099</v>
      </c>
    </row>
    <row r="520" spans="1:8" x14ac:dyDescent="0.25">
      <c r="A520" t="s">
        <v>724</v>
      </c>
      <c r="B520">
        <v>87</v>
      </c>
      <c r="C520" t="s">
        <v>102</v>
      </c>
      <c r="D520" t="s">
        <v>103</v>
      </c>
      <c r="E520" t="s">
        <v>91</v>
      </c>
      <c r="F520" t="s">
        <v>459</v>
      </c>
      <c r="G520">
        <v>9.0225888902373406</v>
      </c>
      <c r="H520">
        <v>40547.514472726602</v>
      </c>
    </row>
    <row r="521" spans="1:8" x14ac:dyDescent="0.25">
      <c r="A521" t="s">
        <v>724</v>
      </c>
      <c r="B521">
        <v>89</v>
      </c>
      <c r="C521" t="s">
        <v>104</v>
      </c>
      <c r="D521" t="s">
        <v>105</v>
      </c>
      <c r="E521" t="s">
        <v>91</v>
      </c>
      <c r="F521" t="s">
        <v>459</v>
      </c>
      <c r="G521">
        <v>22.833808848233801</v>
      </c>
      <c r="H521">
        <v>102615.136963963</v>
      </c>
    </row>
    <row r="522" spans="1:8" x14ac:dyDescent="0.25">
      <c r="A522" t="s">
        <v>724</v>
      </c>
      <c r="B522">
        <v>91</v>
      </c>
      <c r="C522" t="s">
        <v>106</v>
      </c>
      <c r="D522" t="s">
        <v>107</v>
      </c>
      <c r="E522" t="s">
        <v>91</v>
      </c>
      <c r="F522" t="s">
        <v>459</v>
      </c>
      <c r="G522">
        <v>25.7253845463073</v>
      </c>
      <c r="H522">
        <v>115609.878151105</v>
      </c>
    </row>
    <row r="523" spans="1:8" x14ac:dyDescent="0.25">
      <c r="A523" t="s">
        <v>724</v>
      </c>
      <c r="B523">
        <v>92</v>
      </c>
      <c r="C523" t="s">
        <v>108</v>
      </c>
      <c r="D523" t="s">
        <v>109</v>
      </c>
      <c r="E523" t="s">
        <v>91</v>
      </c>
      <c r="F523" t="s">
        <v>459</v>
      </c>
      <c r="G523">
        <v>8.7074829649367107</v>
      </c>
      <c r="H523">
        <v>39131.428444425597</v>
      </c>
    </row>
    <row r="524" spans="1:8" x14ac:dyDescent="0.25">
      <c r="A524" t="s">
        <v>724</v>
      </c>
      <c r="B524">
        <v>93</v>
      </c>
      <c r="C524" t="s">
        <v>110</v>
      </c>
      <c r="D524" t="s">
        <v>111</v>
      </c>
      <c r="E524" t="s">
        <v>91</v>
      </c>
      <c r="F524" t="s">
        <v>459</v>
      </c>
      <c r="G524">
        <v>41.650774653494601</v>
      </c>
      <c r="H524">
        <v>187178.581292805</v>
      </c>
    </row>
    <row r="525" spans="1:8" x14ac:dyDescent="0.25">
      <c r="A525" t="s">
        <v>724</v>
      </c>
      <c r="B525">
        <v>94</v>
      </c>
      <c r="C525" t="s">
        <v>112</v>
      </c>
      <c r="D525" t="s">
        <v>113</v>
      </c>
      <c r="E525" t="s">
        <v>91</v>
      </c>
      <c r="F525" t="s">
        <v>459</v>
      </c>
      <c r="G525">
        <v>79.035254256949102</v>
      </c>
      <c r="H525">
        <v>355184.43263072899</v>
      </c>
    </row>
    <row r="526" spans="1:8" x14ac:dyDescent="0.25">
      <c r="A526" t="s">
        <v>724</v>
      </c>
      <c r="B526">
        <v>95</v>
      </c>
      <c r="C526" t="s">
        <v>114</v>
      </c>
      <c r="D526" t="s">
        <v>115</v>
      </c>
      <c r="E526" t="s">
        <v>91</v>
      </c>
      <c r="F526" t="s">
        <v>459</v>
      </c>
      <c r="G526">
        <v>33.127346849030801</v>
      </c>
      <c r="H526">
        <v>148874.29673954399</v>
      </c>
    </row>
    <row r="527" spans="1:8" x14ac:dyDescent="0.25">
      <c r="A527" t="s">
        <v>724</v>
      </c>
      <c r="B527">
        <v>97</v>
      </c>
      <c r="C527" t="s">
        <v>116</v>
      </c>
      <c r="D527" t="s">
        <v>117</v>
      </c>
      <c r="E527" t="s">
        <v>91</v>
      </c>
      <c r="F527" t="s">
        <v>459</v>
      </c>
      <c r="G527">
        <v>38.1561838985496</v>
      </c>
      <c r="H527">
        <v>171473.890440082</v>
      </c>
    </row>
    <row r="528" spans="1:8" x14ac:dyDescent="0.25">
      <c r="A528" t="s">
        <v>724</v>
      </c>
      <c r="B528">
        <v>98</v>
      </c>
      <c r="C528" t="s">
        <v>118</v>
      </c>
      <c r="D528" t="s">
        <v>119</v>
      </c>
      <c r="E528" t="s">
        <v>91</v>
      </c>
      <c r="F528" t="s">
        <v>459</v>
      </c>
      <c r="G528">
        <v>37.3143357119679</v>
      </c>
      <c r="H528">
        <v>167690.62468958399</v>
      </c>
    </row>
    <row r="529" spans="1:8" x14ac:dyDescent="0.25">
      <c r="A529" t="s">
        <v>724</v>
      </c>
      <c r="B529" t="s">
        <v>120</v>
      </c>
      <c r="C529" t="s">
        <v>121</v>
      </c>
      <c r="D529" t="s">
        <v>122</v>
      </c>
      <c r="E529" t="s">
        <v>91</v>
      </c>
      <c r="F529" t="s">
        <v>459</v>
      </c>
      <c r="G529">
        <v>136.19775978926299</v>
      </c>
      <c r="H529">
        <v>612072.73249294795</v>
      </c>
    </row>
    <row r="530" spans="1:8" x14ac:dyDescent="0.25">
      <c r="A530" t="s">
        <v>724</v>
      </c>
      <c r="B530" t="s">
        <v>123</v>
      </c>
      <c r="C530" t="s">
        <v>124</v>
      </c>
      <c r="D530" t="s">
        <v>125</v>
      </c>
      <c r="E530" t="s">
        <v>91</v>
      </c>
      <c r="F530" t="s">
        <v>459</v>
      </c>
      <c r="G530">
        <v>21.714848165131599</v>
      </c>
      <c r="H530">
        <v>97586.527654101403</v>
      </c>
    </row>
    <row r="531" spans="1:8" x14ac:dyDescent="0.25">
      <c r="A531" t="s">
        <v>724</v>
      </c>
      <c r="B531" t="s">
        <v>126</v>
      </c>
      <c r="C531" t="s">
        <v>127</v>
      </c>
      <c r="D531" t="s">
        <v>128</v>
      </c>
      <c r="E531" t="s">
        <v>91</v>
      </c>
      <c r="F531" t="s">
        <v>459</v>
      </c>
      <c r="G531">
        <v>92.258692967814696</v>
      </c>
      <c r="H531">
        <v>414610.566197359</v>
      </c>
    </row>
    <row r="532" spans="1:8" x14ac:dyDescent="0.25">
      <c r="A532" t="s">
        <v>724</v>
      </c>
      <c r="B532" t="s">
        <v>129</v>
      </c>
      <c r="C532" t="s">
        <v>130</v>
      </c>
      <c r="D532" t="s">
        <v>131</v>
      </c>
      <c r="E532" t="s">
        <v>91</v>
      </c>
      <c r="F532" t="s">
        <v>459</v>
      </c>
      <c r="G532">
        <v>167.325815388026</v>
      </c>
      <c r="H532">
        <v>751962.21435378899</v>
      </c>
    </row>
    <row r="533" spans="1:8" x14ac:dyDescent="0.25">
      <c r="A533" t="s">
        <v>724</v>
      </c>
      <c r="B533" t="s">
        <v>132</v>
      </c>
      <c r="C533" t="s">
        <v>133</v>
      </c>
      <c r="D533" t="s">
        <v>134</v>
      </c>
      <c r="E533" t="s">
        <v>91</v>
      </c>
      <c r="F533" t="s">
        <v>459</v>
      </c>
      <c r="G533">
        <v>47.427574300851099</v>
      </c>
      <c r="H533">
        <v>213139.518908025</v>
      </c>
    </row>
    <row r="534" spans="1:8" x14ac:dyDescent="0.25">
      <c r="A534" t="s">
        <v>724</v>
      </c>
      <c r="B534" t="s">
        <v>135</v>
      </c>
      <c r="C534" t="s">
        <v>136</v>
      </c>
      <c r="D534" t="s">
        <v>137</v>
      </c>
      <c r="E534" t="s">
        <v>91</v>
      </c>
      <c r="F534" t="s">
        <v>459</v>
      </c>
      <c r="G534">
        <v>55.785120105898997</v>
      </c>
      <c r="H534">
        <v>250698.32975591</v>
      </c>
    </row>
    <row r="535" spans="1:8" x14ac:dyDescent="0.25">
      <c r="A535" t="s">
        <v>724</v>
      </c>
      <c r="B535" t="s">
        <v>138</v>
      </c>
      <c r="C535" t="s">
        <v>139</v>
      </c>
      <c r="D535" t="s">
        <v>140</v>
      </c>
      <c r="E535" t="s">
        <v>91</v>
      </c>
      <c r="F535" t="s">
        <v>459</v>
      </c>
      <c r="G535">
        <v>4.8645832537500002</v>
      </c>
      <c r="H535">
        <v>21861.437142352501</v>
      </c>
    </row>
    <row r="536" spans="1:8" x14ac:dyDescent="0.25">
      <c r="A536" t="s">
        <v>724</v>
      </c>
      <c r="B536" t="s">
        <v>141</v>
      </c>
      <c r="C536" t="s">
        <v>142</v>
      </c>
      <c r="D536" t="s">
        <v>143</v>
      </c>
      <c r="E536" t="s">
        <v>91</v>
      </c>
      <c r="F536" t="s">
        <v>459</v>
      </c>
      <c r="G536">
        <v>29.379938584476101</v>
      </c>
      <c r="H536">
        <v>132033.44399863601</v>
      </c>
    </row>
    <row r="537" spans="1:8" x14ac:dyDescent="0.25">
      <c r="A537" t="s">
        <v>724</v>
      </c>
      <c r="B537" t="s">
        <v>144</v>
      </c>
      <c r="C537" t="s">
        <v>145</v>
      </c>
      <c r="D537" t="s">
        <v>146</v>
      </c>
      <c r="E537" t="s">
        <v>91</v>
      </c>
      <c r="F537" t="s">
        <v>459</v>
      </c>
      <c r="G537">
        <v>63.297215172960399</v>
      </c>
      <c r="H537">
        <v>284457.68498728401</v>
      </c>
    </row>
    <row r="538" spans="1:8" x14ac:dyDescent="0.25">
      <c r="A538" t="s">
        <v>724</v>
      </c>
      <c r="B538" t="s">
        <v>147</v>
      </c>
      <c r="C538" t="s">
        <v>148</v>
      </c>
      <c r="D538" t="s">
        <v>149</v>
      </c>
      <c r="E538" t="s">
        <v>91</v>
      </c>
      <c r="F538" t="s">
        <v>459</v>
      </c>
      <c r="G538">
        <v>63.649370521337602</v>
      </c>
      <c r="H538">
        <v>286040.27112289099</v>
      </c>
    </row>
    <row r="539" spans="1:8" x14ac:dyDescent="0.25">
      <c r="A539" t="s">
        <v>724</v>
      </c>
      <c r="B539" t="s">
        <v>150</v>
      </c>
      <c r="C539" t="s">
        <v>151</v>
      </c>
      <c r="D539" t="s">
        <v>152</v>
      </c>
      <c r="E539" t="s">
        <v>91</v>
      </c>
      <c r="F539" t="s">
        <v>459</v>
      </c>
      <c r="G539">
        <v>66.773348319881705</v>
      </c>
      <c r="H539">
        <v>300079.42734954797</v>
      </c>
    </row>
    <row r="540" spans="1:8" x14ac:dyDescent="0.25">
      <c r="A540" t="s">
        <v>724</v>
      </c>
      <c r="B540" t="s">
        <v>153</v>
      </c>
      <c r="C540" t="s">
        <v>154</v>
      </c>
      <c r="D540" t="s">
        <v>155</v>
      </c>
      <c r="E540" t="s">
        <v>91</v>
      </c>
      <c r="F540" t="s">
        <v>459</v>
      </c>
      <c r="G540">
        <v>56.666312639613601</v>
      </c>
      <c r="H540">
        <v>254658.40900242401</v>
      </c>
    </row>
    <row r="541" spans="1:8" x14ac:dyDescent="0.25">
      <c r="A541" t="s">
        <v>724</v>
      </c>
      <c r="B541" t="s">
        <v>156</v>
      </c>
      <c r="C541" t="s">
        <v>157</v>
      </c>
      <c r="D541" t="s">
        <v>158</v>
      </c>
      <c r="E541" t="s">
        <v>91</v>
      </c>
      <c r="F541" t="s">
        <v>459</v>
      </c>
      <c r="G541">
        <v>31.923905642892802</v>
      </c>
      <c r="H541">
        <v>143466.03195916</v>
      </c>
    </row>
    <row r="542" spans="1:8" x14ac:dyDescent="0.25">
      <c r="A542" t="s">
        <v>724</v>
      </c>
      <c r="B542" t="s">
        <v>159</v>
      </c>
      <c r="C542" t="s">
        <v>160</v>
      </c>
      <c r="D542" t="s">
        <v>161</v>
      </c>
      <c r="E542" t="s">
        <v>91</v>
      </c>
      <c r="F542" t="s">
        <v>459</v>
      </c>
      <c r="G542">
        <v>32.740786336044899</v>
      </c>
      <c r="H542">
        <v>147137.09379418599</v>
      </c>
    </row>
    <row r="543" spans="1:8" x14ac:dyDescent="0.25">
      <c r="A543" t="s">
        <v>724</v>
      </c>
      <c r="B543" t="s">
        <v>162</v>
      </c>
      <c r="C543" t="s">
        <v>163</v>
      </c>
      <c r="D543" t="s">
        <v>164</v>
      </c>
      <c r="E543" t="s">
        <v>91</v>
      </c>
      <c r="F543" t="s">
        <v>459</v>
      </c>
      <c r="G543">
        <v>39.352789602466103</v>
      </c>
      <c r="H543">
        <v>176851.43647348299</v>
      </c>
    </row>
    <row r="544" spans="1:8" x14ac:dyDescent="0.25">
      <c r="A544" t="s">
        <v>724</v>
      </c>
      <c r="B544" t="s">
        <v>165</v>
      </c>
      <c r="C544" t="s">
        <v>166</v>
      </c>
      <c r="D544" t="s">
        <v>167</v>
      </c>
      <c r="E544" t="s">
        <v>91</v>
      </c>
      <c r="F544" t="s">
        <v>459</v>
      </c>
      <c r="G544">
        <v>101.67499757457</v>
      </c>
      <c r="H544">
        <v>456927.439100118</v>
      </c>
    </row>
    <row r="545" spans="1:8" x14ac:dyDescent="0.25">
      <c r="A545" t="s">
        <v>724</v>
      </c>
      <c r="B545" t="s">
        <v>168</v>
      </c>
      <c r="C545" t="s">
        <v>169</v>
      </c>
      <c r="D545" t="s">
        <v>170</v>
      </c>
      <c r="E545" t="s">
        <v>91</v>
      </c>
      <c r="F545" t="s">
        <v>459</v>
      </c>
      <c r="G545">
        <v>26.976357624024399</v>
      </c>
      <c r="H545">
        <v>121231.751162366</v>
      </c>
    </row>
    <row r="546" spans="1:8" x14ac:dyDescent="0.25">
      <c r="A546" t="s">
        <v>724</v>
      </c>
      <c r="B546" t="s">
        <v>171</v>
      </c>
      <c r="C546" t="s">
        <v>172</v>
      </c>
      <c r="D546" t="s">
        <v>173</v>
      </c>
      <c r="E546" t="s">
        <v>91</v>
      </c>
      <c r="F546" t="s">
        <v>459</v>
      </c>
      <c r="G546">
        <v>32.107038191884001</v>
      </c>
      <c r="H546">
        <v>144289.02963432699</v>
      </c>
    </row>
    <row r="547" spans="1:8" x14ac:dyDescent="0.25">
      <c r="A547" t="s">
        <v>724</v>
      </c>
      <c r="B547" t="s">
        <v>174</v>
      </c>
      <c r="C547" t="s">
        <v>175</v>
      </c>
      <c r="D547" t="s">
        <v>176</v>
      </c>
      <c r="E547" t="s">
        <v>91</v>
      </c>
      <c r="F547" t="s">
        <v>459</v>
      </c>
      <c r="G547">
        <v>21.208220901923099</v>
      </c>
      <c r="H547">
        <v>95309.744733242405</v>
      </c>
    </row>
    <row r="548" spans="1:8" x14ac:dyDescent="0.25">
      <c r="A548" t="s">
        <v>724</v>
      </c>
      <c r="B548" t="s">
        <v>177</v>
      </c>
      <c r="C548" t="s">
        <v>178</v>
      </c>
      <c r="D548" t="s">
        <v>179</v>
      </c>
      <c r="E548" t="s">
        <v>91</v>
      </c>
      <c r="F548" t="s">
        <v>459</v>
      </c>
      <c r="G548">
        <v>55.041402122482197</v>
      </c>
      <c r="H548">
        <v>247356.061138435</v>
      </c>
    </row>
    <row r="549" spans="1:8" x14ac:dyDescent="0.25">
      <c r="A549" t="s">
        <v>724</v>
      </c>
      <c r="B549" t="s">
        <v>180</v>
      </c>
      <c r="C549" t="s">
        <v>181</v>
      </c>
      <c r="D549" t="s">
        <v>182</v>
      </c>
      <c r="E549" t="s">
        <v>91</v>
      </c>
      <c r="F549" t="s">
        <v>459</v>
      </c>
      <c r="G549">
        <v>71.213762967329401</v>
      </c>
      <c r="H549">
        <v>320034.65077517799</v>
      </c>
    </row>
    <row r="550" spans="1:8" x14ac:dyDescent="0.25">
      <c r="A550" t="s">
        <v>724</v>
      </c>
      <c r="B550" t="s">
        <v>183</v>
      </c>
      <c r="C550" t="s">
        <v>184</v>
      </c>
      <c r="D550" t="s">
        <v>185</v>
      </c>
      <c r="E550" t="s">
        <v>91</v>
      </c>
      <c r="F550" t="s">
        <v>459</v>
      </c>
      <c r="G550">
        <v>70.778211692974907</v>
      </c>
      <c r="H550">
        <v>318077.28334822902</v>
      </c>
    </row>
    <row r="551" spans="1:8" x14ac:dyDescent="0.25">
      <c r="A551" t="s">
        <v>724</v>
      </c>
      <c r="B551" t="s">
        <v>186</v>
      </c>
      <c r="C551" t="s">
        <v>187</v>
      </c>
      <c r="D551" t="s">
        <v>188</v>
      </c>
      <c r="E551" t="s">
        <v>91</v>
      </c>
      <c r="F551" t="s">
        <v>459</v>
      </c>
      <c r="G551">
        <v>65.471412288899202</v>
      </c>
      <c r="H551">
        <v>294228.526826313</v>
      </c>
    </row>
    <row r="552" spans="1:8" x14ac:dyDescent="0.25">
      <c r="A552" t="s">
        <v>724</v>
      </c>
      <c r="B552" t="s">
        <v>189</v>
      </c>
      <c r="C552" t="s">
        <v>190</v>
      </c>
      <c r="D552" t="s">
        <v>191</v>
      </c>
      <c r="E552" t="s">
        <v>91</v>
      </c>
      <c r="F552" t="s">
        <v>459</v>
      </c>
      <c r="G552">
        <v>36.569090222792603</v>
      </c>
      <c r="H552">
        <v>164341.49146123001</v>
      </c>
    </row>
    <row r="553" spans="1:8" x14ac:dyDescent="0.25">
      <c r="A553" t="s">
        <v>724</v>
      </c>
      <c r="B553" t="s">
        <v>192</v>
      </c>
      <c r="C553" t="s">
        <v>193</v>
      </c>
      <c r="D553" t="s">
        <v>194</v>
      </c>
      <c r="E553" t="s">
        <v>91</v>
      </c>
      <c r="F553" t="s">
        <v>459</v>
      </c>
      <c r="G553">
        <v>28.106721418481101</v>
      </c>
      <c r="H553">
        <v>126311.606054654</v>
      </c>
    </row>
    <row r="554" spans="1:8" x14ac:dyDescent="0.25">
      <c r="A554" t="s">
        <v>724</v>
      </c>
      <c r="B554" t="s">
        <v>195</v>
      </c>
      <c r="C554" t="s">
        <v>196</v>
      </c>
      <c r="D554" t="s">
        <v>197</v>
      </c>
      <c r="E554" t="s">
        <v>91</v>
      </c>
      <c r="F554" t="s">
        <v>459</v>
      </c>
      <c r="G554">
        <v>44.1723068274366</v>
      </c>
      <c r="H554">
        <v>198510.34688249999</v>
      </c>
    </row>
    <row r="555" spans="1:8" x14ac:dyDescent="0.25">
      <c r="A555" t="s">
        <v>724</v>
      </c>
      <c r="B555" t="s">
        <v>198</v>
      </c>
      <c r="C555" t="s">
        <v>199</v>
      </c>
      <c r="D555" t="s">
        <v>200</v>
      </c>
      <c r="E555" t="s">
        <v>91</v>
      </c>
      <c r="F555" t="s">
        <v>459</v>
      </c>
      <c r="G555">
        <v>32.223040541918699</v>
      </c>
      <c r="H555">
        <v>144810.34419538299</v>
      </c>
    </row>
    <row r="556" spans="1:8" x14ac:dyDescent="0.25">
      <c r="A556" t="s">
        <v>724</v>
      </c>
      <c r="B556" t="s">
        <v>201</v>
      </c>
      <c r="C556" t="s">
        <v>202</v>
      </c>
      <c r="D556" t="s">
        <v>203</v>
      </c>
      <c r="E556" t="s">
        <v>91</v>
      </c>
      <c r="F556" t="s">
        <v>459</v>
      </c>
      <c r="G556">
        <v>75.499603475686698</v>
      </c>
      <c r="H556">
        <v>339295.218019736</v>
      </c>
    </row>
    <row r="557" spans="1:8" x14ac:dyDescent="0.25">
      <c r="A557" t="s">
        <v>724</v>
      </c>
      <c r="B557" t="s">
        <v>204</v>
      </c>
      <c r="C557" t="s">
        <v>205</v>
      </c>
      <c r="D557" t="s">
        <v>206</v>
      </c>
      <c r="E557" t="s">
        <v>91</v>
      </c>
      <c r="F557" t="s">
        <v>459</v>
      </c>
      <c r="G557">
        <v>137.92657670758501</v>
      </c>
      <c r="H557">
        <v>619842.03572388703</v>
      </c>
    </row>
    <row r="558" spans="1:8" x14ac:dyDescent="0.25">
      <c r="A558" t="s">
        <v>724</v>
      </c>
      <c r="B558" t="s">
        <v>207</v>
      </c>
      <c r="C558" t="s">
        <v>208</v>
      </c>
      <c r="D558" t="s">
        <v>209</v>
      </c>
      <c r="E558" t="s">
        <v>91</v>
      </c>
      <c r="F558" t="s">
        <v>459</v>
      </c>
      <c r="G558">
        <v>54.104079187433598</v>
      </c>
      <c r="H558">
        <v>243143.73186832701</v>
      </c>
    </row>
    <row r="559" spans="1:8" x14ac:dyDescent="0.25">
      <c r="A559" t="s">
        <v>724</v>
      </c>
      <c r="B559" t="s">
        <v>210</v>
      </c>
      <c r="C559" t="s">
        <v>211</v>
      </c>
      <c r="D559" t="s">
        <v>212</v>
      </c>
      <c r="E559" t="s">
        <v>91</v>
      </c>
      <c r="F559" t="s">
        <v>459</v>
      </c>
      <c r="G559">
        <v>35.664170548352303</v>
      </c>
      <c r="H559">
        <v>160274.78244429501</v>
      </c>
    </row>
    <row r="560" spans="1:8" x14ac:dyDescent="0.25">
      <c r="A560" t="s">
        <v>724</v>
      </c>
      <c r="B560" t="s">
        <v>213</v>
      </c>
      <c r="C560" t="s">
        <v>214</v>
      </c>
      <c r="D560" t="s">
        <v>215</v>
      </c>
      <c r="E560" t="s">
        <v>91</v>
      </c>
      <c r="F560" t="s">
        <v>459</v>
      </c>
      <c r="G560">
        <v>0</v>
      </c>
      <c r="H560">
        <v>0</v>
      </c>
    </row>
    <row r="561" spans="1:8" x14ac:dyDescent="0.25">
      <c r="A561" t="s">
        <v>724</v>
      </c>
      <c r="B561" t="s">
        <v>216</v>
      </c>
      <c r="C561" t="s">
        <v>217</v>
      </c>
      <c r="D561" t="s">
        <v>218</v>
      </c>
      <c r="E561" t="s">
        <v>91</v>
      </c>
      <c r="F561" t="s">
        <v>459</v>
      </c>
      <c r="G561">
        <v>26.601368002305101</v>
      </c>
      <c r="H561">
        <v>119546.547802359</v>
      </c>
    </row>
    <row r="562" spans="1:8" x14ac:dyDescent="0.25">
      <c r="A562" t="s">
        <v>724</v>
      </c>
      <c r="B562" t="s">
        <v>219</v>
      </c>
      <c r="C562" t="s">
        <v>220</v>
      </c>
      <c r="D562" t="s">
        <v>221</v>
      </c>
      <c r="E562" t="s">
        <v>91</v>
      </c>
      <c r="F562" t="s">
        <v>459</v>
      </c>
      <c r="G562">
        <v>30.304284426898199</v>
      </c>
      <c r="H562">
        <v>136187.454214481</v>
      </c>
    </row>
    <row r="563" spans="1:8" x14ac:dyDescent="0.25">
      <c r="A563" t="s">
        <v>724</v>
      </c>
      <c r="B563" t="s">
        <v>222</v>
      </c>
      <c r="C563" t="s">
        <v>223</v>
      </c>
      <c r="D563" t="s">
        <v>224</v>
      </c>
      <c r="E563" t="s">
        <v>91</v>
      </c>
      <c r="F563" t="s">
        <v>459</v>
      </c>
      <c r="G563">
        <v>18.0934837378114</v>
      </c>
      <c r="H563">
        <v>81312.115917724397</v>
      </c>
    </row>
    <row r="564" spans="1:8" x14ac:dyDescent="0.25">
      <c r="A564" t="s">
        <v>724</v>
      </c>
      <c r="B564" t="s">
        <v>225</v>
      </c>
      <c r="C564" t="s">
        <v>226</v>
      </c>
      <c r="D564" t="s">
        <v>227</v>
      </c>
      <c r="E564" t="s">
        <v>91</v>
      </c>
      <c r="F564" t="s">
        <v>459</v>
      </c>
      <c r="G564">
        <v>51.159796887991803</v>
      </c>
      <c r="H564">
        <v>229912.12721463499</v>
      </c>
    </row>
    <row r="565" spans="1:8" x14ac:dyDescent="0.25">
      <c r="A565" t="s">
        <v>724</v>
      </c>
      <c r="B565" t="s">
        <v>228</v>
      </c>
      <c r="C565" t="s">
        <v>229</v>
      </c>
      <c r="D565" t="s">
        <v>230</v>
      </c>
      <c r="E565" t="s">
        <v>91</v>
      </c>
      <c r="F565" t="s">
        <v>459</v>
      </c>
      <c r="G565">
        <v>15.0015554181818</v>
      </c>
      <c r="H565">
        <v>67416.990049308995</v>
      </c>
    </row>
    <row r="566" spans="1:8" x14ac:dyDescent="0.25">
      <c r="A566" t="s">
        <v>724</v>
      </c>
      <c r="B566" t="s">
        <v>231</v>
      </c>
      <c r="C566" t="s">
        <v>232</v>
      </c>
      <c r="D566" t="s">
        <v>233</v>
      </c>
      <c r="E566" t="s">
        <v>91</v>
      </c>
      <c r="F566" t="s">
        <v>459</v>
      </c>
      <c r="G566">
        <v>20.545152576</v>
      </c>
      <c r="H566">
        <v>92329.915676543998</v>
      </c>
    </row>
    <row r="567" spans="1:8" x14ac:dyDescent="0.25">
      <c r="A567" t="s">
        <v>724</v>
      </c>
      <c r="B567" t="s">
        <v>234</v>
      </c>
      <c r="C567" t="s">
        <v>235</v>
      </c>
      <c r="D567" t="s">
        <v>236</v>
      </c>
      <c r="E567" t="s">
        <v>91</v>
      </c>
      <c r="F567" t="s">
        <v>459</v>
      </c>
      <c r="G567">
        <v>36.123461325727398</v>
      </c>
      <c r="H567">
        <v>162338.83519781899</v>
      </c>
    </row>
    <row r="568" spans="1:8" x14ac:dyDescent="0.25">
      <c r="A568" t="s">
        <v>724</v>
      </c>
      <c r="B568" t="s">
        <v>237</v>
      </c>
      <c r="C568" t="s">
        <v>238</v>
      </c>
      <c r="D568" t="s">
        <v>239</v>
      </c>
      <c r="E568" t="s">
        <v>91</v>
      </c>
      <c r="F568" t="s">
        <v>459</v>
      </c>
      <c r="G568">
        <v>53.306932050472497</v>
      </c>
      <c r="H568">
        <v>239561.35263482301</v>
      </c>
    </row>
    <row r="569" spans="1:8" x14ac:dyDescent="0.25">
      <c r="A569" t="s">
        <v>724</v>
      </c>
      <c r="B569" t="s">
        <v>240</v>
      </c>
      <c r="C569" t="s">
        <v>241</v>
      </c>
      <c r="D569" t="s">
        <v>242</v>
      </c>
      <c r="E569" t="s">
        <v>91</v>
      </c>
      <c r="F569" t="s">
        <v>459</v>
      </c>
      <c r="G569">
        <v>31.016524133772101</v>
      </c>
      <c r="H569">
        <v>139388.25945717201</v>
      </c>
    </row>
    <row r="570" spans="1:8" x14ac:dyDescent="0.25">
      <c r="A570" t="s">
        <v>724</v>
      </c>
      <c r="B570" t="s">
        <v>243</v>
      </c>
      <c r="C570" t="s">
        <v>244</v>
      </c>
      <c r="D570" t="s">
        <v>245</v>
      </c>
      <c r="E570" t="s">
        <v>91</v>
      </c>
      <c r="F570" t="s">
        <v>459</v>
      </c>
      <c r="G570">
        <v>155.928208145209</v>
      </c>
      <c r="H570">
        <v>700741.36740456906</v>
      </c>
    </row>
    <row r="571" spans="1:8" x14ac:dyDescent="0.25">
      <c r="A571" t="s">
        <v>724</v>
      </c>
      <c r="B571" t="s">
        <v>246</v>
      </c>
      <c r="C571" t="s">
        <v>247</v>
      </c>
      <c r="D571" t="s">
        <v>248</v>
      </c>
      <c r="E571" t="s">
        <v>91</v>
      </c>
      <c r="F571" t="s">
        <v>459</v>
      </c>
      <c r="G571">
        <v>60.5866906616601</v>
      </c>
      <c r="H571">
        <v>272276.5878335</v>
      </c>
    </row>
    <row r="572" spans="1:8" x14ac:dyDescent="0.25">
      <c r="A572" t="s">
        <v>724</v>
      </c>
      <c r="B572" t="s">
        <v>249</v>
      </c>
      <c r="C572" t="s">
        <v>250</v>
      </c>
      <c r="D572" t="s">
        <v>251</v>
      </c>
      <c r="E572" t="s">
        <v>91</v>
      </c>
      <c r="F572" t="s">
        <v>459</v>
      </c>
      <c r="G572">
        <v>19.1032498486917</v>
      </c>
      <c r="H572">
        <v>85850.004820020506</v>
      </c>
    </row>
    <row r="573" spans="1:8" x14ac:dyDescent="0.25">
      <c r="A573" t="s">
        <v>724</v>
      </c>
      <c r="B573" t="s">
        <v>252</v>
      </c>
      <c r="C573" t="s">
        <v>253</v>
      </c>
      <c r="D573" t="s">
        <v>254</v>
      </c>
      <c r="E573" t="s">
        <v>91</v>
      </c>
      <c r="F573" t="s">
        <v>459</v>
      </c>
      <c r="G573">
        <v>54.154584630609101</v>
      </c>
      <c r="H573">
        <v>243370.703329957</v>
      </c>
    </row>
    <row r="574" spans="1:8" x14ac:dyDescent="0.25">
      <c r="A574" t="s">
        <v>724</v>
      </c>
      <c r="B574" t="s">
        <v>255</v>
      </c>
      <c r="C574" t="s">
        <v>256</v>
      </c>
      <c r="D574" t="s">
        <v>257</v>
      </c>
      <c r="E574" t="s">
        <v>91</v>
      </c>
      <c r="F574" t="s">
        <v>459</v>
      </c>
      <c r="G574">
        <v>41.365543412883497</v>
      </c>
      <c r="H574">
        <v>185896.75209749801</v>
      </c>
    </row>
    <row r="575" spans="1:8" x14ac:dyDescent="0.25">
      <c r="A575" t="s">
        <v>724</v>
      </c>
      <c r="B575" t="s">
        <v>258</v>
      </c>
      <c r="C575" t="s">
        <v>259</v>
      </c>
      <c r="D575" t="s">
        <v>260</v>
      </c>
      <c r="E575" t="s">
        <v>91</v>
      </c>
      <c r="F575" t="s">
        <v>459</v>
      </c>
      <c r="G575">
        <v>168.26328789976799</v>
      </c>
      <c r="H575">
        <v>756175.21582155698</v>
      </c>
    </row>
    <row r="576" spans="1:8" x14ac:dyDescent="0.25">
      <c r="A576" t="s">
        <v>724</v>
      </c>
      <c r="B576" t="s">
        <v>261</v>
      </c>
      <c r="C576" t="s">
        <v>262</v>
      </c>
      <c r="D576" t="s">
        <v>263</v>
      </c>
      <c r="E576" t="s">
        <v>91</v>
      </c>
      <c r="F576" t="s">
        <v>459</v>
      </c>
      <c r="G576">
        <v>62.061096541209302</v>
      </c>
      <c r="H576">
        <v>278902.56785619498</v>
      </c>
    </row>
    <row r="577" spans="1:8" x14ac:dyDescent="0.25">
      <c r="A577" t="s">
        <v>724</v>
      </c>
      <c r="B577" t="s">
        <v>264</v>
      </c>
      <c r="C577" t="s">
        <v>265</v>
      </c>
      <c r="D577" t="s">
        <v>266</v>
      </c>
      <c r="E577" t="s">
        <v>91</v>
      </c>
      <c r="F577" t="s">
        <v>459</v>
      </c>
      <c r="G577">
        <v>74.292844680373804</v>
      </c>
      <c r="H577">
        <v>333872.0439936</v>
      </c>
    </row>
    <row r="578" spans="1:8" x14ac:dyDescent="0.25">
      <c r="A578" t="s">
        <v>724</v>
      </c>
      <c r="B578" t="s">
        <v>267</v>
      </c>
      <c r="C578" t="s">
        <v>268</v>
      </c>
      <c r="D578" t="s">
        <v>269</v>
      </c>
      <c r="E578" t="s">
        <v>91</v>
      </c>
      <c r="F578" t="s">
        <v>459</v>
      </c>
      <c r="G578">
        <v>85.914576194836897</v>
      </c>
      <c r="H578">
        <v>386100.10541959701</v>
      </c>
    </row>
    <row r="579" spans="1:8" x14ac:dyDescent="0.25">
      <c r="A579" t="s">
        <v>724</v>
      </c>
      <c r="B579" t="s">
        <v>270</v>
      </c>
      <c r="C579" t="s">
        <v>271</v>
      </c>
      <c r="D579" t="s">
        <v>272</v>
      </c>
      <c r="E579" t="s">
        <v>91</v>
      </c>
      <c r="F579" t="s">
        <v>459</v>
      </c>
      <c r="G579">
        <v>97.933852465988707</v>
      </c>
      <c r="H579">
        <v>440114.73298215301</v>
      </c>
    </row>
    <row r="580" spans="1:8" x14ac:dyDescent="0.25">
      <c r="A580" t="s">
        <v>724</v>
      </c>
      <c r="B580" t="s">
        <v>273</v>
      </c>
      <c r="C580" t="s">
        <v>274</v>
      </c>
      <c r="D580" t="s">
        <v>275</v>
      </c>
      <c r="E580" t="s">
        <v>91</v>
      </c>
      <c r="F580" t="s">
        <v>459</v>
      </c>
      <c r="G580">
        <v>30.031987518402801</v>
      </c>
      <c r="H580">
        <v>134963.75190770201</v>
      </c>
    </row>
    <row r="581" spans="1:8" x14ac:dyDescent="0.25">
      <c r="A581" t="s">
        <v>724</v>
      </c>
      <c r="B581" t="s">
        <v>276</v>
      </c>
      <c r="C581" t="s">
        <v>277</v>
      </c>
      <c r="D581" t="s">
        <v>278</v>
      </c>
      <c r="E581" t="s">
        <v>91</v>
      </c>
      <c r="F581" t="s">
        <v>459</v>
      </c>
      <c r="G581">
        <v>62.493554231135498</v>
      </c>
      <c r="H581">
        <v>280846.03271472303</v>
      </c>
    </row>
    <row r="582" spans="1:8" x14ac:dyDescent="0.25">
      <c r="A582" t="s">
        <v>724</v>
      </c>
      <c r="B582" t="s">
        <v>279</v>
      </c>
      <c r="C582" t="s">
        <v>280</v>
      </c>
      <c r="D582" t="s">
        <v>281</v>
      </c>
      <c r="E582" t="s">
        <v>91</v>
      </c>
      <c r="F582" t="s">
        <v>459</v>
      </c>
      <c r="G582">
        <v>8.1932572056999895</v>
      </c>
      <c r="H582">
        <v>36820.497882415802</v>
      </c>
    </row>
    <row r="583" spans="1:8" x14ac:dyDescent="0.25">
      <c r="A583" t="s">
        <v>724</v>
      </c>
      <c r="B583" t="s">
        <v>282</v>
      </c>
      <c r="C583" t="s">
        <v>283</v>
      </c>
      <c r="D583" t="s">
        <v>284</v>
      </c>
      <c r="E583" t="s">
        <v>91</v>
      </c>
      <c r="F583" t="s">
        <v>459</v>
      </c>
      <c r="G583">
        <v>23.2627085579858</v>
      </c>
      <c r="H583">
        <v>104542.612259588</v>
      </c>
    </row>
    <row r="584" spans="1:8" x14ac:dyDescent="0.25">
      <c r="A584" t="s">
        <v>724</v>
      </c>
      <c r="B584" t="s">
        <v>285</v>
      </c>
      <c r="C584" t="s">
        <v>286</v>
      </c>
      <c r="D584" t="s">
        <v>287</v>
      </c>
      <c r="E584" t="s">
        <v>91</v>
      </c>
      <c r="F584" t="s">
        <v>459</v>
      </c>
      <c r="G584">
        <v>44.944325898026101</v>
      </c>
      <c r="H584">
        <v>201979.80058572901</v>
      </c>
    </row>
    <row r="585" spans="1:8" x14ac:dyDescent="0.25">
      <c r="A585" t="s">
        <v>724</v>
      </c>
      <c r="B585" t="s">
        <v>288</v>
      </c>
      <c r="C585" t="s">
        <v>289</v>
      </c>
      <c r="D585" t="s">
        <v>290</v>
      </c>
      <c r="E585" t="s">
        <v>91</v>
      </c>
      <c r="F585" t="s">
        <v>459</v>
      </c>
      <c r="G585">
        <v>39.3126335764942</v>
      </c>
      <c r="H585">
        <v>176670.97529276501</v>
      </c>
    </row>
    <row r="586" spans="1:8" x14ac:dyDescent="0.25">
      <c r="A586" t="s">
        <v>724</v>
      </c>
      <c r="B586" t="s">
        <v>294</v>
      </c>
      <c r="C586" t="s">
        <v>295</v>
      </c>
      <c r="D586" t="s">
        <v>296</v>
      </c>
      <c r="E586" t="s">
        <v>91</v>
      </c>
      <c r="F586" t="s">
        <v>459</v>
      </c>
      <c r="G586">
        <v>28.817859905462502</v>
      </c>
      <c r="H586">
        <v>129507.46241514799</v>
      </c>
    </row>
    <row r="587" spans="1:8" x14ac:dyDescent="0.25">
      <c r="A587" t="s">
        <v>724</v>
      </c>
      <c r="B587" t="s">
        <v>297</v>
      </c>
      <c r="C587" t="s">
        <v>298</v>
      </c>
      <c r="D587" t="s">
        <v>299</v>
      </c>
      <c r="E587" t="s">
        <v>91</v>
      </c>
      <c r="F587" t="s">
        <v>459</v>
      </c>
      <c r="G587">
        <v>105.808763439866</v>
      </c>
      <c r="H587">
        <v>475504.582898758</v>
      </c>
    </row>
    <row r="588" spans="1:8" x14ac:dyDescent="0.25">
      <c r="A588" t="s">
        <v>724</v>
      </c>
      <c r="B588" t="s">
        <v>300</v>
      </c>
      <c r="C588" t="s">
        <v>301</v>
      </c>
      <c r="D588" t="s">
        <v>302</v>
      </c>
      <c r="E588" t="s">
        <v>91</v>
      </c>
      <c r="F588" t="s">
        <v>459</v>
      </c>
      <c r="G588">
        <v>17.672615810357101</v>
      </c>
      <c r="H588">
        <v>79420.735451744797</v>
      </c>
    </row>
    <row r="589" spans="1:8" x14ac:dyDescent="0.25">
      <c r="A589" t="s">
        <v>724</v>
      </c>
      <c r="B589" t="s">
        <v>303</v>
      </c>
      <c r="C589" t="s">
        <v>304</v>
      </c>
      <c r="D589" t="s">
        <v>305</v>
      </c>
      <c r="E589" t="s">
        <v>91</v>
      </c>
      <c r="F589" t="s">
        <v>459</v>
      </c>
      <c r="G589">
        <v>50.757773637055003</v>
      </c>
      <c r="H589">
        <v>228105.434724925</v>
      </c>
    </row>
    <row r="590" spans="1:8" x14ac:dyDescent="0.25">
      <c r="A590" t="s">
        <v>724</v>
      </c>
      <c r="B590" t="s">
        <v>306</v>
      </c>
      <c r="C590" t="s">
        <v>307</v>
      </c>
      <c r="D590" t="s">
        <v>308</v>
      </c>
      <c r="E590" t="s">
        <v>91</v>
      </c>
      <c r="F590" t="s">
        <v>459</v>
      </c>
      <c r="G590">
        <v>23.506488314299698</v>
      </c>
      <c r="H590">
        <v>105638.158484463</v>
      </c>
    </row>
    <row r="591" spans="1:8" x14ac:dyDescent="0.25">
      <c r="A591" t="s">
        <v>724</v>
      </c>
      <c r="B591" t="s">
        <v>309</v>
      </c>
      <c r="C591" t="s">
        <v>310</v>
      </c>
      <c r="D591" t="s">
        <v>311</v>
      </c>
      <c r="E591" t="s">
        <v>91</v>
      </c>
      <c r="F591" t="s">
        <v>459</v>
      </c>
      <c r="G591">
        <v>20.864124732369</v>
      </c>
      <c r="H591">
        <v>93763.376547266307</v>
      </c>
    </row>
    <row r="592" spans="1:8" x14ac:dyDescent="0.25">
      <c r="A592" t="s">
        <v>724</v>
      </c>
      <c r="B592" t="s">
        <v>312</v>
      </c>
      <c r="C592" t="s">
        <v>313</v>
      </c>
      <c r="D592" t="s">
        <v>314</v>
      </c>
      <c r="E592" t="s">
        <v>91</v>
      </c>
      <c r="F592" t="s">
        <v>459</v>
      </c>
      <c r="G592">
        <v>39.289800350172598</v>
      </c>
      <c r="H592">
        <v>176568.362773676</v>
      </c>
    </row>
    <row r="593" spans="1:8" x14ac:dyDescent="0.25">
      <c r="A593" t="s">
        <v>724</v>
      </c>
      <c r="B593" t="s">
        <v>315</v>
      </c>
      <c r="C593" t="s">
        <v>316</v>
      </c>
      <c r="D593" t="s">
        <v>317</v>
      </c>
      <c r="E593" t="s">
        <v>91</v>
      </c>
      <c r="F593" t="s">
        <v>459</v>
      </c>
      <c r="G593">
        <v>27.5556189646984</v>
      </c>
      <c r="H593">
        <v>123834.951627355</v>
      </c>
    </row>
    <row r="594" spans="1:8" x14ac:dyDescent="0.25">
      <c r="A594" t="s">
        <v>724</v>
      </c>
      <c r="B594" t="s">
        <v>318</v>
      </c>
      <c r="C594" t="s">
        <v>319</v>
      </c>
      <c r="D594" t="s">
        <v>320</v>
      </c>
      <c r="E594" t="s">
        <v>91</v>
      </c>
      <c r="F594" t="s">
        <v>459</v>
      </c>
      <c r="G594">
        <v>34.653357995328498</v>
      </c>
      <c r="H594">
        <v>155732.19083100601</v>
      </c>
    </row>
    <row r="595" spans="1:8" x14ac:dyDescent="0.25">
      <c r="A595" t="s">
        <v>724</v>
      </c>
      <c r="B595" t="s">
        <v>321</v>
      </c>
      <c r="C595" t="s">
        <v>322</v>
      </c>
      <c r="D595" t="s">
        <v>323</v>
      </c>
      <c r="E595" t="s">
        <v>91</v>
      </c>
      <c r="F595" t="s">
        <v>459</v>
      </c>
      <c r="G595">
        <v>48.134466475557801</v>
      </c>
      <c r="H595">
        <v>216316.29234115701</v>
      </c>
    </row>
    <row r="596" spans="1:8" x14ac:dyDescent="0.25">
      <c r="A596" t="s">
        <v>724</v>
      </c>
      <c r="B596" t="s">
        <v>324</v>
      </c>
      <c r="C596" t="s">
        <v>325</v>
      </c>
      <c r="D596" t="s">
        <v>326</v>
      </c>
      <c r="E596" t="s">
        <v>91</v>
      </c>
      <c r="F596" t="s">
        <v>459</v>
      </c>
      <c r="G596">
        <v>19.099122244636</v>
      </c>
      <c r="H596">
        <v>85831.455367394199</v>
      </c>
    </row>
    <row r="597" spans="1:8" x14ac:dyDescent="0.25">
      <c r="A597" t="s">
        <v>724</v>
      </c>
      <c r="B597" t="s">
        <v>327</v>
      </c>
      <c r="C597" t="s">
        <v>328</v>
      </c>
      <c r="D597" t="s">
        <v>329</v>
      </c>
      <c r="E597" t="s">
        <v>91</v>
      </c>
      <c r="F597" t="s">
        <v>459</v>
      </c>
      <c r="G597">
        <v>37.7222712153253</v>
      </c>
      <c r="H597">
        <v>169523.88684167201</v>
      </c>
    </row>
    <row r="598" spans="1:8" x14ac:dyDescent="0.25">
      <c r="A598" t="s">
        <v>724</v>
      </c>
      <c r="B598" t="s">
        <v>330</v>
      </c>
      <c r="C598" t="s">
        <v>331</v>
      </c>
      <c r="D598" t="s">
        <v>332</v>
      </c>
      <c r="E598" t="s">
        <v>91</v>
      </c>
      <c r="F598" t="s">
        <v>459</v>
      </c>
      <c r="G598">
        <v>0</v>
      </c>
      <c r="H598">
        <v>0</v>
      </c>
    </row>
    <row r="599" spans="1:8" x14ac:dyDescent="0.25">
      <c r="A599" t="s">
        <v>724</v>
      </c>
      <c r="B599" t="s">
        <v>333</v>
      </c>
      <c r="C599" t="s">
        <v>334</v>
      </c>
      <c r="D599" t="s">
        <v>335</v>
      </c>
      <c r="E599" t="s">
        <v>91</v>
      </c>
      <c r="F599" t="s">
        <v>459</v>
      </c>
      <c r="G599">
        <v>11.1933420872</v>
      </c>
      <c r="H599">
        <v>50302.879339876803</v>
      </c>
    </row>
    <row r="600" spans="1:8" x14ac:dyDescent="0.25">
      <c r="A600" t="s">
        <v>724</v>
      </c>
      <c r="B600" t="s">
        <v>336</v>
      </c>
      <c r="C600" t="s">
        <v>337</v>
      </c>
      <c r="D600" t="s">
        <v>338</v>
      </c>
      <c r="E600" t="s">
        <v>91</v>
      </c>
      <c r="F600" t="s">
        <v>459</v>
      </c>
      <c r="G600">
        <v>11.507058599313901</v>
      </c>
      <c r="H600">
        <v>51712.721345316699</v>
      </c>
    </row>
    <row r="601" spans="1:8" x14ac:dyDescent="0.25">
      <c r="A601" t="s">
        <v>724</v>
      </c>
      <c r="B601" t="s">
        <v>339</v>
      </c>
      <c r="C601" t="s">
        <v>340</v>
      </c>
      <c r="D601" t="s">
        <v>341</v>
      </c>
      <c r="E601" t="s">
        <v>91</v>
      </c>
      <c r="F601" t="s">
        <v>459</v>
      </c>
      <c r="G601">
        <v>180.640897012469</v>
      </c>
      <c r="H601">
        <v>811800.19117403601</v>
      </c>
    </row>
    <row r="602" spans="1:8" x14ac:dyDescent="0.25">
      <c r="A602" t="s">
        <v>724</v>
      </c>
      <c r="B602" t="s">
        <v>342</v>
      </c>
      <c r="C602" t="s">
        <v>343</v>
      </c>
      <c r="D602" t="s">
        <v>344</v>
      </c>
      <c r="E602" t="s">
        <v>91</v>
      </c>
      <c r="F602" t="s">
        <v>459</v>
      </c>
      <c r="G602">
        <v>11.0900658099886</v>
      </c>
      <c r="H602">
        <v>49838.7557500888</v>
      </c>
    </row>
    <row r="603" spans="1:8" x14ac:dyDescent="0.25">
      <c r="A603" t="s">
        <v>724</v>
      </c>
      <c r="B603" t="s">
        <v>345</v>
      </c>
      <c r="C603" t="s">
        <v>346</v>
      </c>
      <c r="D603" t="s">
        <v>347</v>
      </c>
      <c r="E603" t="s">
        <v>91</v>
      </c>
      <c r="F603" t="s">
        <v>459</v>
      </c>
      <c r="G603">
        <v>30.176389314108398</v>
      </c>
      <c r="H603">
        <v>135612.693577603</v>
      </c>
    </row>
    <row r="604" spans="1:8" x14ac:dyDescent="0.25">
      <c r="A604" t="s">
        <v>724</v>
      </c>
      <c r="B604" t="s">
        <v>348</v>
      </c>
      <c r="C604" t="s">
        <v>349</v>
      </c>
      <c r="D604" t="s">
        <v>350</v>
      </c>
      <c r="E604" t="s">
        <v>91</v>
      </c>
      <c r="F604" t="s">
        <v>459</v>
      </c>
      <c r="G604">
        <v>48.960913271561502</v>
      </c>
      <c r="H604">
        <v>220030.344242397</v>
      </c>
    </row>
    <row r="605" spans="1:8" x14ac:dyDescent="0.25">
      <c r="A605" t="s">
        <v>724</v>
      </c>
      <c r="B605" t="s">
        <v>351</v>
      </c>
      <c r="C605" t="s">
        <v>352</v>
      </c>
      <c r="D605" t="s">
        <v>353</v>
      </c>
      <c r="E605" t="s">
        <v>91</v>
      </c>
      <c r="F605" t="s">
        <v>459</v>
      </c>
      <c r="G605">
        <v>20.013802517603601</v>
      </c>
      <c r="H605">
        <v>89942.0285141106</v>
      </c>
    </row>
    <row r="606" spans="1:8" x14ac:dyDescent="0.25">
      <c r="A606" t="s">
        <v>724</v>
      </c>
      <c r="B606" t="s">
        <v>354</v>
      </c>
      <c r="C606" t="s">
        <v>355</v>
      </c>
      <c r="D606" t="s">
        <v>356</v>
      </c>
      <c r="E606" t="s">
        <v>91</v>
      </c>
      <c r="F606" t="s">
        <v>459</v>
      </c>
      <c r="G606">
        <v>43.251471411492702</v>
      </c>
      <c r="H606">
        <v>194372.11252324801</v>
      </c>
    </row>
    <row r="607" spans="1:8" x14ac:dyDescent="0.25">
      <c r="A607" t="s">
        <v>724</v>
      </c>
      <c r="B607" t="s">
        <v>357</v>
      </c>
      <c r="C607" t="s">
        <v>358</v>
      </c>
      <c r="D607" t="s">
        <v>359</v>
      </c>
      <c r="E607" t="s">
        <v>91</v>
      </c>
      <c r="F607" t="s">
        <v>459</v>
      </c>
      <c r="G607">
        <v>41.196612945328297</v>
      </c>
      <c r="H607">
        <v>185137.57857630501</v>
      </c>
    </row>
    <row r="608" spans="1:8" x14ac:dyDescent="0.25">
      <c r="A608" t="s">
        <v>724</v>
      </c>
      <c r="B608" t="s">
        <v>360</v>
      </c>
      <c r="C608" t="s">
        <v>361</v>
      </c>
      <c r="D608" t="s">
        <v>362</v>
      </c>
      <c r="E608" t="s">
        <v>91</v>
      </c>
      <c r="F608" t="s">
        <v>459</v>
      </c>
      <c r="G608">
        <v>44.257284920399698</v>
      </c>
      <c r="H608">
        <v>198892.238432276</v>
      </c>
    </row>
    <row r="609" spans="1:8" x14ac:dyDescent="0.25">
      <c r="A609" t="s">
        <v>724</v>
      </c>
      <c r="B609" t="s">
        <v>363</v>
      </c>
      <c r="C609" t="s">
        <v>364</v>
      </c>
      <c r="D609" t="s">
        <v>365</v>
      </c>
      <c r="E609" t="s">
        <v>91</v>
      </c>
      <c r="F609" t="s">
        <v>459</v>
      </c>
      <c r="G609">
        <v>90.634686539822397</v>
      </c>
      <c r="H609">
        <v>407312.28130996198</v>
      </c>
    </row>
    <row r="610" spans="1:8" x14ac:dyDescent="0.25">
      <c r="A610" t="s">
        <v>724</v>
      </c>
      <c r="B610" t="s">
        <v>366</v>
      </c>
      <c r="C610" t="s">
        <v>367</v>
      </c>
      <c r="D610" t="s">
        <v>368</v>
      </c>
      <c r="E610" t="s">
        <v>91</v>
      </c>
      <c r="F610" t="s">
        <v>459</v>
      </c>
      <c r="G610">
        <v>17.1734446256966</v>
      </c>
      <c r="H610">
        <v>77177.460147880498</v>
      </c>
    </row>
    <row r="611" spans="1:8" x14ac:dyDescent="0.25">
      <c r="A611" t="s">
        <v>724</v>
      </c>
      <c r="B611" t="s">
        <v>369</v>
      </c>
      <c r="C611" t="s">
        <v>370</v>
      </c>
      <c r="D611" t="s">
        <v>371</v>
      </c>
      <c r="E611" t="s">
        <v>91</v>
      </c>
      <c r="F611" t="s">
        <v>459</v>
      </c>
      <c r="G611">
        <v>31.548844912780201</v>
      </c>
      <c r="H611">
        <v>141780.50903803401</v>
      </c>
    </row>
    <row r="612" spans="1:8" x14ac:dyDescent="0.25">
      <c r="A612" t="s">
        <v>724</v>
      </c>
      <c r="B612" t="s">
        <v>372</v>
      </c>
      <c r="C612" t="s">
        <v>373</v>
      </c>
      <c r="D612" t="s">
        <v>374</v>
      </c>
      <c r="E612" t="s">
        <v>91</v>
      </c>
      <c r="F612" t="s">
        <v>459</v>
      </c>
      <c r="G612">
        <v>34.357542107939103</v>
      </c>
      <c r="H612">
        <v>154402.79423307799</v>
      </c>
    </row>
    <row r="613" spans="1:8" x14ac:dyDescent="0.25">
      <c r="A613" t="s">
        <v>724</v>
      </c>
      <c r="B613" t="s">
        <v>375</v>
      </c>
      <c r="C613" t="s">
        <v>376</v>
      </c>
      <c r="D613" t="s">
        <v>377</v>
      </c>
      <c r="E613" t="s">
        <v>91</v>
      </c>
      <c r="F613" t="s">
        <v>459</v>
      </c>
      <c r="G613">
        <v>39.869089565666599</v>
      </c>
      <c r="H613">
        <v>179171.68850810599</v>
      </c>
    </row>
    <row r="614" spans="1:8" x14ac:dyDescent="0.25">
      <c r="A614" t="s">
        <v>724</v>
      </c>
      <c r="B614" t="s">
        <v>378</v>
      </c>
      <c r="C614" t="s">
        <v>379</v>
      </c>
      <c r="D614" t="s">
        <v>380</v>
      </c>
      <c r="E614" t="s">
        <v>91</v>
      </c>
      <c r="F614" t="s">
        <v>459</v>
      </c>
      <c r="G614">
        <v>122.2202086481</v>
      </c>
      <c r="H614">
        <v>549257.61766456102</v>
      </c>
    </row>
    <row r="615" spans="1:8" x14ac:dyDescent="0.25">
      <c r="A615" t="s">
        <v>724</v>
      </c>
      <c r="B615" t="s">
        <v>381</v>
      </c>
      <c r="C615" t="s">
        <v>382</v>
      </c>
      <c r="D615" t="s">
        <v>383</v>
      </c>
      <c r="E615" t="s">
        <v>91</v>
      </c>
      <c r="F615" t="s">
        <v>459</v>
      </c>
      <c r="G615">
        <v>27.916484986322299</v>
      </c>
      <c r="H615">
        <v>125456.683528532</v>
      </c>
    </row>
    <row r="616" spans="1:8" x14ac:dyDescent="0.25">
      <c r="A616" t="s">
        <v>724</v>
      </c>
      <c r="B616" t="s">
        <v>384</v>
      </c>
      <c r="C616" t="s">
        <v>385</v>
      </c>
      <c r="D616" t="s">
        <v>386</v>
      </c>
      <c r="E616" t="s">
        <v>91</v>
      </c>
      <c r="F616" t="s">
        <v>459</v>
      </c>
      <c r="G616">
        <v>16.120743731291501</v>
      </c>
      <c r="H616">
        <v>72446.622328423997</v>
      </c>
    </row>
    <row r="617" spans="1:8" x14ac:dyDescent="0.25">
      <c r="A617" t="s">
        <v>724</v>
      </c>
      <c r="B617" t="s">
        <v>387</v>
      </c>
      <c r="C617" t="s">
        <v>388</v>
      </c>
      <c r="D617" t="s">
        <v>389</v>
      </c>
      <c r="E617" t="s">
        <v>91</v>
      </c>
      <c r="F617" t="s">
        <v>459</v>
      </c>
      <c r="G617">
        <v>21.469637646587699</v>
      </c>
      <c r="H617">
        <v>96484.551583765104</v>
      </c>
    </row>
    <row r="618" spans="1:8" x14ac:dyDescent="0.25">
      <c r="A618" t="s">
        <v>724</v>
      </c>
      <c r="B618" t="s">
        <v>390</v>
      </c>
      <c r="C618" t="s">
        <v>391</v>
      </c>
      <c r="D618" t="s">
        <v>392</v>
      </c>
      <c r="E618" t="s">
        <v>91</v>
      </c>
      <c r="F618" t="s">
        <v>459</v>
      </c>
      <c r="G618">
        <v>19.730392940646901</v>
      </c>
      <c r="H618">
        <v>88668.385875267195</v>
      </c>
    </row>
    <row r="619" spans="1:8" x14ac:dyDescent="0.25">
      <c r="A619" t="s">
        <v>724</v>
      </c>
      <c r="B619" t="s">
        <v>393</v>
      </c>
      <c r="C619" t="s">
        <v>394</v>
      </c>
      <c r="D619" t="s">
        <v>395</v>
      </c>
      <c r="E619" t="s">
        <v>91</v>
      </c>
      <c r="F619" t="s">
        <v>459</v>
      </c>
      <c r="G619">
        <v>39.476282797119701</v>
      </c>
      <c r="H619">
        <v>177406.41489025601</v>
      </c>
    </row>
    <row r="620" spans="1:8" x14ac:dyDescent="0.25">
      <c r="A620" t="s">
        <v>724</v>
      </c>
      <c r="B620" t="s">
        <v>396</v>
      </c>
      <c r="C620" t="s">
        <v>397</v>
      </c>
      <c r="D620" t="s">
        <v>398</v>
      </c>
      <c r="E620" t="s">
        <v>91</v>
      </c>
      <c r="F620" t="s">
        <v>459</v>
      </c>
      <c r="G620">
        <v>21.746418483355001</v>
      </c>
      <c r="H620">
        <v>97728.404664197398</v>
      </c>
    </row>
    <row r="621" spans="1:8" x14ac:dyDescent="0.25">
      <c r="A621" t="s">
        <v>724</v>
      </c>
      <c r="B621" t="s">
        <v>399</v>
      </c>
      <c r="C621" t="s">
        <v>400</v>
      </c>
      <c r="D621" t="s">
        <v>401</v>
      </c>
      <c r="E621" t="s">
        <v>91</v>
      </c>
      <c r="F621" t="s">
        <v>459</v>
      </c>
      <c r="G621">
        <v>20.338997098653099</v>
      </c>
      <c r="H621">
        <v>91403.452961346993</v>
      </c>
    </row>
    <row r="622" spans="1:8" x14ac:dyDescent="0.25">
      <c r="A622" t="s">
        <v>724</v>
      </c>
      <c r="B622" t="s">
        <v>402</v>
      </c>
      <c r="C622" t="s">
        <v>403</v>
      </c>
      <c r="D622" t="s">
        <v>404</v>
      </c>
      <c r="E622" t="s">
        <v>91</v>
      </c>
      <c r="F622" t="s">
        <v>459</v>
      </c>
      <c r="G622">
        <v>21.710488349909401</v>
      </c>
      <c r="H622">
        <v>97566.934644492896</v>
      </c>
    </row>
    <row r="623" spans="1:8" x14ac:dyDescent="0.25">
      <c r="A623" t="s">
        <v>724</v>
      </c>
      <c r="B623" t="s">
        <v>405</v>
      </c>
      <c r="C623" t="s">
        <v>406</v>
      </c>
      <c r="D623" t="s">
        <v>407</v>
      </c>
      <c r="E623" t="s">
        <v>91</v>
      </c>
      <c r="F623" t="s">
        <v>459</v>
      </c>
      <c r="G623">
        <v>35.966819549643901</v>
      </c>
      <c r="H623">
        <v>161634.88705610001</v>
      </c>
    </row>
    <row r="624" spans="1:8" x14ac:dyDescent="0.25">
      <c r="A624" t="s">
        <v>724</v>
      </c>
      <c r="B624" t="s">
        <v>408</v>
      </c>
      <c r="C624" t="s">
        <v>409</v>
      </c>
      <c r="D624" t="s">
        <v>410</v>
      </c>
      <c r="E624" t="s">
        <v>91</v>
      </c>
      <c r="F624" t="s">
        <v>459</v>
      </c>
      <c r="G624">
        <v>19.461338625752202</v>
      </c>
      <c r="H624">
        <v>87459.255784130393</v>
      </c>
    </row>
    <row r="625" spans="1:8" x14ac:dyDescent="0.25">
      <c r="A625" t="s">
        <v>724</v>
      </c>
      <c r="B625" t="s">
        <v>411</v>
      </c>
      <c r="C625" t="s">
        <v>412</v>
      </c>
      <c r="D625" t="s">
        <v>413</v>
      </c>
      <c r="E625" t="s">
        <v>91</v>
      </c>
      <c r="F625" t="s">
        <v>459</v>
      </c>
      <c r="G625">
        <v>30.801199251079101</v>
      </c>
      <c r="H625">
        <v>138420.58943434901</v>
      </c>
    </row>
    <row r="626" spans="1:8" x14ac:dyDescent="0.25">
      <c r="A626" t="s">
        <v>724</v>
      </c>
      <c r="B626" t="s">
        <v>414</v>
      </c>
      <c r="C626" t="s">
        <v>415</v>
      </c>
      <c r="D626" t="s">
        <v>416</v>
      </c>
      <c r="E626" t="s">
        <v>91</v>
      </c>
      <c r="F626" t="s">
        <v>459</v>
      </c>
      <c r="G626">
        <v>21.621243834511802</v>
      </c>
      <c r="H626">
        <v>97165.869792295998</v>
      </c>
    </row>
    <row r="627" spans="1:8" x14ac:dyDescent="0.25">
      <c r="A627" t="s">
        <v>724</v>
      </c>
      <c r="B627" t="s">
        <v>487</v>
      </c>
      <c r="C627" t="s">
        <v>488</v>
      </c>
      <c r="D627" t="s">
        <v>417</v>
      </c>
      <c r="E627" t="s">
        <v>91</v>
      </c>
      <c r="F627" t="s">
        <v>459</v>
      </c>
      <c r="G627">
        <v>0</v>
      </c>
      <c r="H627">
        <v>0</v>
      </c>
    </row>
    <row r="628" spans="1:8" x14ac:dyDescent="0.25">
      <c r="A628" t="s">
        <v>724</v>
      </c>
      <c r="B628" t="s">
        <v>531</v>
      </c>
      <c r="C628" t="s">
        <v>532</v>
      </c>
      <c r="D628" t="s">
        <v>533</v>
      </c>
      <c r="E628" t="s">
        <v>91</v>
      </c>
      <c r="F628" t="s">
        <v>459</v>
      </c>
      <c r="G628">
        <v>15.0438975792032</v>
      </c>
      <c r="H628">
        <v>67607.2757209392</v>
      </c>
    </row>
    <row r="629" spans="1:8" x14ac:dyDescent="0.25">
      <c r="A629" t="s">
        <v>724</v>
      </c>
      <c r="B629" t="s">
        <v>594</v>
      </c>
      <c r="C629" t="s">
        <v>595</v>
      </c>
      <c r="D629" t="s">
        <v>534</v>
      </c>
      <c r="E629" t="s">
        <v>91</v>
      </c>
      <c r="F629" t="s">
        <v>459</v>
      </c>
      <c r="G629">
        <v>13.706662238829599</v>
      </c>
      <c r="H629">
        <v>61597.740101300202</v>
      </c>
    </row>
    <row r="630" spans="1:8" x14ac:dyDescent="0.25">
      <c r="A630" t="s">
        <v>724</v>
      </c>
    </row>
    <row r="631" spans="1:8" x14ac:dyDescent="0.25">
      <c r="A631" t="s">
        <v>724</v>
      </c>
    </row>
    <row r="632" spans="1:8" x14ac:dyDescent="0.25">
      <c r="A632" t="s">
        <v>724</v>
      </c>
    </row>
    <row r="633" spans="1:8" x14ac:dyDescent="0.25">
      <c r="A633" t="s">
        <v>619</v>
      </c>
      <c r="B633">
        <v>1</v>
      </c>
      <c r="C633" t="s">
        <v>78</v>
      </c>
      <c r="D633" t="s">
        <v>29</v>
      </c>
      <c r="E633" t="s">
        <v>79</v>
      </c>
      <c r="F633" t="s">
        <v>460</v>
      </c>
      <c r="G633">
        <v>0</v>
      </c>
      <c r="H633">
        <v>0</v>
      </c>
    </row>
    <row r="634" spans="1:8" x14ac:dyDescent="0.25">
      <c r="A634" t="s">
        <v>619</v>
      </c>
      <c r="B634">
        <v>2</v>
      </c>
      <c r="C634" t="s">
        <v>81</v>
      </c>
      <c r="D634" t="s">
        <v>30</v>
      </c>
      <c r="E634" t="s">
        <v>79</v>
      </c>
      <c r="F634" t="s">
        <v>460</v>
      </c>
      <c r="G634">
        <v>566.48679090213295</v>
      </c>
      <c r="H634">
        <v>2599050.15760895</v>
      </c>
    </row>
    <row r="635" spans="1:8" x14ac:dyDescent="0.25">
      <c r="A635" t="s">
        <v>619</v>
      </c>
      <c r="B635">
        <v>3</v>
      </c>
      <c r="C635" t="s">
        <v>82</v>
      </c>
      <c r="D635" t="s">
        <v>31</v>
      </c>
      <c r="E635" t="s">
        <v>79</v>
      </c>
      <c r="F635" t="s">
        <v>460</v>
      </c>
      <c r="G635">
        <v>189.867602050952</v>
      </c>
      <c r="H635">
        <v>871172.48712558404</v>
      </c>
    </row>
    <row r="636" spans="1:8" x14ac:dyDescent="0.25">
      <c r="A636" t="s">
        <v>619</v>
      </c>
      <c r="B636">
        <v>4</v>
      </c>
      <c r="C636" t="s">
        <v>83</v>
      </c>
      <c r="D636" t="s">
        <v>32</v>
      </c>
      <c r="E636" t="s">
        <v>79</v>
      </c>
      <c r="F636" t="s">
        <v>460</v>
      </c>
      <c r="G636">
        <v>0</v>
      </c>
      <c r="H636">
        <v>0</v>
      </c>
    </row>
    <row r="637" spans="1:8" x14ac:dyDescent="0.25">
      <c r="A637" t="s">
        <v>619</v>
      </c>
      <c r="B637">
        <v>5</v>
      </c>
      <c r="C637" t="s">
        <v>84</v>
      </c>
      <c r="D637" t="s">
        <v>33</v>
      </c>
      <c r="E637" t="s">
        <v>79</v>
      </c>
      <c r="F637" t="s">
        <v>460</v>
      </c>
      <c r="G637">
        <v>206.83493016203701</v>
      </c>
      <c r="H637">
        <v>949212.89688205102</v>
      </c>
    </row>
    <row r="638" spans="1:8" x14ac:dyDescent="0.25">
      <c r="A638" t="s">
        <v>619</v>
      </c>
      <c r="B638">
        <v>6</v>
      </c>
      <c r="C638" t="s">
        <v>85</v>
      </c>
      <c r="D638" t="s">
        <v>34</v>
      </c>
      <c r="E638" t="s">
        <v>79</v>
      </c>
      <c r="F638" t="s">
        <v>460</v>
      </c>
      <c r="G638">
        <v>364.080052608519</v>
      </c>
      <c r="H638">
        <v>1669899.7583037301</v>
      </c>
    </row>
    <row r="639" spans="1:8" x14ac:dyDescent="0.25">
      <c r="A639" t="s">
        <v>619</v>
      </c>
      <c r="B639">
        <v>7</v>
      </c>
      <c r="C639" t="s">
        <v>86</v>
      </c>
      <c r="D639" t="s">
        <v>35</v>
      </c>
      <c r="E639" t="s">
        <v>79</v>
      </c>
      <c r="F639" t="s">
        <v>460</v>
      </c>
      <c r="G639">
        <v>0</v>
      </c>
      <c r="H639">
        <v>0</v>
      </c>
    </row>
    <row r="640" spans="1:8" x14ac:dyDescent="0.25">
      <c r="A640" t="s">
        <v>619</v>
      </c>
      <c r="B640">
        <v>8</v>
      </c>
      <c r="C640" t="s">
        <v>87</v>
      </c>
      <c r="D640" t="s">
        <v>36</v>
      </c>
      <c r="E640" t="s">
        <v>79</v>
      </c>
      <c r="F640" t="s">
        <v>460</v>
      </c>
      <c r="G640">
        <v>683.39994479335496</v>
      </c>
      <c r="H640">
        <v>3136477.9327372201</v>
      </c>
    </row>
    <row r="641" spans="1:8" x14ac:dyDescent="0.25">
      <c r="A641" t="s">
        <v>619</v>
      </c>
      <c r="B641">
        <v>9</v>
      </c>
      <c r="C641" t="s">
        <v>88</v>
      </c>
      <c r="D641" t="s">
        <v>37</v>
      </c>
      <c r="E641" t="s">
        <v>79</v>
      </c>
      <c r="F641" t="s">
        <v>460</v>
      </c>
      <c r="G641">
        <v>692.57554579661905</v>
      </c>
      <c r="H641">
        <v>3179400.5314617702</v>
      </c>
    </row>
    <row r="642" spans="1:8" x14ac:dyDescent="0.25">
      <c r="A642" t="s">
        <v>619</v>
      </c>
      <c r="B642">
        <v>10</v>
      </c>
      <c r="C642" t="s">
        <v>455</v>
      </c>
      <c r="D642" t="s">
        <v>38</v>
      </c>
      <c r="E642" t="s">
        <v>79</v>
      </c>
      <c r="F642" t="s">
        <v>460</v>
      </c>
      <c r="G642">
        <v>865.38673727077196</v>
      </c>
      <c r="H642">
        <v>3970174.0290216799</v>
      </c>
    </row>
    <row r="643" spans="1:8" x14ac:dyDescent="0.25">
      <c r="A643" t="s">
        <v>619</v>
      </c>
      <c r="B643">
        <v>11</v>
      </c>
      <c r="C643" t="s">
        <v>456</v>
      </c>
      <c r="D643" t="s">
        <v>39</v>
      </c>
      <c r="E643" t="s">
        <v>79</v>
      </c>
      <c r="F643" t="s">
        <v>460</v>
      </c>
      <c r="G643">
        <v>117.524150530631</v>
      </c>
      <c r="H643">
        <v>539249.18796904397</v>
      </c>
    </row>
    <row r="644" spans="1:8" x14ac:dyDescent="0.25">
      <c r="A644" t="s">
        <v>619</v>
      </c>
      <c r="B644">
        <v>12</v>
      </c>
      <c r="C644" t="s">
        <v>419</v>
      </c>
      <c r="D644" t="s">
        <v>40</v>
      </c>
      <c r="E644" t="s">
        <v>79</v>
      </c>
      <c r="F644" t="s">
        <v>460</v>
      </c>
      <c r="G644">
        <v>0</v>
      </c>
      <c r="H644">
        <v>0</v>
      </c>
    </row>
    <row r="645" spans="1:8" x14ac:dyDescent="0.25">
      <c r="A645" t="s">
        <v>619</v>
      </c>
      <c r="B645">
        <v>13</v>
      </c>
      <c r="C645" t="s">
        <v>420</v>
      </c>
      <c r="D645" t="s">
        <v>41</v>
      </c>
      <c r="E645" t="s">
        <v>79</v>
      </c>
      <c r="F645" t="s">
        <v>460</v>
      </c>
      <c r="G645">
        <v>250.12654418395601</v>
      </c>
      <c r="H645">
        <v>1147437.01791601</v>
      </c>
    </row>
    <row r="646" spans="1:8" x14ac:dyDescent="0.25">
      <c r="A646" t="s">
        <v>619</v>
      </c>
      <c r="B646">
        <v>14</v>
      </c>
      <c r="C646" t="s">
        <v>421</v>
      </c>
      <c r="D646" t="s">
        <v>42</v>
      </c>
      <c r="E646" t="s">
        <v>79</v>
      </c>
      <c r="F646" t="s">
        <v>460</v>
      </c>
      <c r="G646">
        <v>0</v>
      </c>
      <c r="H646">
        <v>0</v>
      </c>
    </row>
    <row r="647" spans="1:8" x14ac:dyDescent="0.25">
      <c r="A647" t="s">
        <v>619</v>
      </c>
      <c r="B647">
        <v>15</v>
      </c>
      <c r="C647" t="s">
        <v>422</v>
      </c>
      <c r="D647" t="s">
        <v>43</v>
      </c>
      <c r="E647" t="s">
        <v>79</v>
      </c>
      <c r="F647" t="s">
        <v>460</v>
      </c>
      <c r="G647">
        <v>0</v>
      </c>
      <c r="H647">
        <v>0</v>
      </c>
    </row>
    <row r="648" spans="1:8" x14ac:dyDescent="0.25">
      <c r="A648" t="s">
        <v>619</v>
      </c>
      <c r="B648">
        <v>16</v>
      </c>
      <c r="C648" t="s">
        <v>423</v>
      </c>
      <c r="D648" t="s">
        <v>44</v>
      </c>
      <c r="E648" t="s">
        <v>79</v>
      </c>
      <c r="F648" t="s">
        <v>460</v>
      </c>
      <c r="G648">
        <v>751.86518130748595</v>
      </c>
      <c r="H648">
        <v>3448837.8929822301</v>
      </c>
    </row>
    <row r="649" spans="1:8" x14ac:dyDescent="0.25">
      <c r="A649" t="s">
        <v>619</v>
      </c>
      <c r="B649">
        <v>17</v>
      </c>
      <c r="C649" t="s">
        <v>424</v>
      </c>
      <c r="D649" t="s">
        <v>45</v>
      </c>
      <c r="E649" t="s">
        <v>79</v>
      </c>
      <c r="F649" t="s">
        <v>460</v>
      </c>
      <c r="G649">
        <v>354.79456986960901</v>
      </c>
      <c r="H649">
        <v>1627855.66279141</v>
      </c>
    </row>
    <row r="650" spans="1:8" x14ac:dyDescent="0.25">
      <c r="A650" t="s">
        <v>619</v>
      </c>
      <c r="B650">
        <v>18</v>
      </c>
      <c r="C650" t="s">
        <v>425</v>
      </c>
      <c r="D650" t="s">
        <v>46</v>
      </c>
      <c r="E650" t="s">
        <v>79</v>
      </c>
      <c r="F650" t="s">
        <v>460</v>
      </c>
      <c r="G650">
        <v>0</v>
      </c>
      <c r="H650">
        <v>0</v>
      </c>
    </row>
    <row r="651" spans="1:8" x14ac:dyDescent="0.25">
      <c r="A651" t="s">
        <v>619</v>
      </c>
      <c r="B651">
        <v>19</v>
      </c>
      <c r="C651" t="s">
        <v>426</v>
      </c>
      <c r="D651" t="s">
        <v>47</v>
      </c>
      <c r="E651" t="s">
        <v>79</v>
      </c>
      <c r="F651" t="s">
        <v>460</v>
      </c>
      <c r="G651">
        <v>0</v>
      </c>
      <c r="H651">
        <v>0</v>
      </c>
    </row>
    <row r="652" spans="1:8" x14ac:dyDescent="0.25">
      <c r="A652" t="s">
        <v>619</v>
      </c>
      <c r="B652">
        <v>20</v>
      </c>
      <c r="C652" t="s">
        <v>427</v>
      </c>
      <c r="D652" t="s">
        <v>48</v>
      </c>
      <c r="E652" t="s">
        <v>79</v>
      </c>
      <c r="F652" t="s">
        <v>460</v>
      </c>
      <c r="G652">
        <v>61.894542193775202</v>
      </c>
      <c r="H652">
        <v>283952.86149051</v>
      </c>
    </row>
    <row r="653" spans="1:8" x14ac:dyDescent="0.25">
      <c r="A653" t="s">
        <v>619</v>
      </c>
      <c r="B653">
        <v>21</v>
      </c>
      <c r="C653" t="s">
        <v>428</v>
      </c>
      <c r="D653" t="s">
        <v>49</v>
      </c>
      <c r="E653" t="s">
        <v>79</v>
      </c>
      <c r="F653" t="s">
        <v>460</v>
      </c>
      <c r="G653">
        <v>294.30767123287598</v>
      </c>
      <c r="H653">
        <v>1349731.40688507</v>
      </c>
    </row>
    <row r="654" spans="1:8" x14ac:dyDescent="0.25">
      <c r="A654" t="s">
        <v>619</v>
      </c>
      <c r="B654">
        <v>22</v>
      </c>
      <c r="C654" t="s">
        <v>429</v>
      </c>
      <c r="D654" t="s">
        <v>50</v>
      </c>
      <c r="E654" t="s">
        <v>79</v>
      </c>
      <c r="F654" t="s">
        <v>460</v>
      </c>
      <c r="G654">
        <v>0</v>
      </c>
      <c r="H654">
        <v>0</v>
      </c>
    </row>
    <row r="655" spans="1:8" x14ac:dyDescent="0.25">
      <c r="A655" t="s">
        <v>619</v>
      </c>
      <c r="B655">
        <v>23</v>
      </c>
      <c r="C655" t="s">
        <v>430</v>
      </c>
      <c r="D655" t="s">
        <v>51</v>
      </c>
      <c r="E655" t="s">
        <v>79</v>
      </c>
      <c r="F655" t="s">
        <v>460</v>
      </c>
      <c r="G655">
        <v>404.32635698419398</v>
      </c>
      <c r="H655">
        <v>1855015.75888288</v>
      </c>
    </row>
    <row r="656" spans="1:8" x14ac:dyDescent="0.25">
      <c r="A656" t="s">
        <v>619</v>
      </c>
      <c r="B656">
        <v>24</v>
      </c>
      <c r="C656" t="s">
        <v>431</v>
      </c>
      <c r="D656" t="s">
        <v>52</v>
      </c>
      <c r="E656" t="s">
        <v>79</v>
      </c>
      <c r="F656" t="s">
        <v>460</v>
      </c>
      <c r="G656">
        <v>515.68302984393301</v>
      </c>
      <c r="H656">
        <v>2364989.8930525202</v>
      </c>
    </row>
    <row r="657" spans="1:8" x14ac:dyDescent="0.25">
      <c r="A657" t="s">
        <v>619</v>
      </c>
      <c r="B657">
        <v>25</v>
      </c>
      <c r="C657" t="s">
        <v>432</v>
      </c>
      <c r="D657" t="s">
        <v>53</v>
      </c>
      <c r="E657" t="s">
        <v>79</v>
      </c>
      <c r="F657" t="s">
        <v>460</v>
      </c>
      <c r="G657">
        <v>1076.27201043229</v>
      </c>
      <c r="H657">
        <v>4939056.5239004605</v>
      </c>
    </row>
    <row r="658" spans="1:8" x14ac:dyDescent="0.25">
      <c r="A658" t="s">
        <v>619</v>
      </c>
      <c r="B658">
        <v>26</v>
      </c>
      <c r="C658" t="s">
        <v>433</v>
      </c>
      <c r="D658" t="s">
        <v>54</v>
      </c>
      <c r="E658" t="s">
        <v>79</v>
      </c>
      <c r="F658" t="s">
        <v>460</v>
      </c>
      <c r="G658">
        <v>597.69201828355995</v>
      </c>
      <c r="H658">
        <v>2742088.7229914102</v>
      </c>
    </row>
    <row r="659" spans="1:8" x14ac:dyDescent="0.25">
      <c r="A659" t="s">
        <v>619</v>
      </c>
      <c r="B659">
        <v>27</v>
      </c>
      <c r="C659" t="s">
        <v>434</v>
      </c>
      <c r="D659" t="s">
        <v>55</v>
      </c>
      <c r="E659" t="s">
        <v>79</v>
      </c>
      <c r="F659" t="s">
        <v>460</v>
      </c>
      <c r="G659">
        <v>284.08531312693799</v>
      </c>
      <c r="H659">
        <v>1303679.4120481401</v>
      </c>
    </row>
    <row r="660" spans="1:8" x14ac:dyDescent="0.25">
      <c r="A660" t="s">
        <v>619</v>
      </c>
      <c r="B660">
        <v>28</v>
      </c>
      <c r="C660" t="s">
        <v>435</v>
      </c>
      <c r="D660" t="s">
        <v>56</v>
      </c>
      <c r="E660" t="s">
        <v>79</v>
      </c>
      <c r="F660" t="s">
        <v>460</v>
      </c>
      <c r="G660">
        <v>296.42602439629701</v>
      </c>
      <c r="H660">
        <v>1359601.08442717</v>
      </c>
    </row>
    <row r="661" spans="1:8" x14ac:dyDescent="0.25">
      <c r="A661" t="s">
        <v>619</v>
      </c>
      <c r="B661">
        <v>29</v>
      </c>
      <c r="C661" t="s">
        <v>436</v>
      </c>
      <c r="D661" t="s">
        <v>57</v>
      </c>
      <c r="E661" t="s">
        <v>79</v>
      </c>
      <c r="F661" t="s">
        <v>460</v>
      </c>
      <c r="G661">
        <v>435.21793105891601</v>
      </c>
      <c r="H661">
        <v>1996840.1715289501</v>
      </c>
    </row>
    <row r="662" spans="1:8" x14ac:dyDescent="0.25">
      <c r="A662" t="s">
        <v>619</v>
      </c>
      <c r="B662">
        <v>30</v>
      </c>
      <c r="C662" t="s">
        <v>437</v>
      </c>
      <c r="D662" t="s">
        <v>58</v>
      </c>
      <c r="E662" t="s">
        <v>79</v>
      </c>
      <c r="F662" t="s">
        <v>460</v>
      </c>
      <c r="G662">
        <v>530.364638420961</v>
      </c>
      <c r="H662">
        <v>2434781.9359961199</v>
      </c>
    </row>
    <row r="663" spans="1:8" x14ac:dyDescent="0.25">
      <c r="A663" t="s">
        <v>619</v>
      </c>
      <c r="B663">
        <v>31</v>
      </c>
      <c r="C663" t="s">
        <v>438</v>
      </c>
      <c r="D663" t="s">
        <v>59</v>
      </c>
      <c r="E663" t="s">
        <v>79</v>
      </c>
      <c r="F663" t="s">
        <v>460</v>
      </c>
      <c r="G663">
        <v>141.07338837043801</v>
      </c>
      <c r="H663">
        <v>647243.19022400805</v>
      </c>
    </row>
    <row r="664" spans="1:8" x14ac:dyDescent="0.25">
      <c r="A664" t="s">
        <v>619</v>
      </c>
      <c r="B664">
        <v>32</v>
      </c>
      <c r="C664" t="s">
        <v>439</v>
      </c>
      <c r="D664" t="s">
        <v>60</v>
      </c>
      <c r="E664" t="s">
        <v>79</v>
      </c>
      <c r="F664" t="s">
        <v>460</v>
      </c>
      <c r="G664">
        <v>0</v>
      </c>
      <c r="H664">
        <v>0</v>
      </c>
    </row>
    <row r="665" spans="1:8" x14ac:dyDescent="0.25">
      <c r="A665" t="s">
        <v>619</v>
      </c>
      <c r="B665">
        <v>33</v>
      </c>
      <c r="C665" t="s">
        <v>440</v>
      </c>
      <c r="D665" t="s">
        <v>61</v>
      </c>
      <c r="E665" t="s">
        <v>79</v>
      </c>
      <c r="F665" t="s">
        <v>460</v>
      </c>
      <c r="G665">
        <v>352.29116264428302</v>
      </c>
      <c r="H665">
        <v>1616133.4405066101</v>
      </c>
    </row>
    <row r="666" spans="1:8" x14ac:dyDescent="0.25">
      <c r="A666" t="s">
        <v>619</v>
      </c>
      <c r="B666">
        <v>34</v>
      </c>
      <c r="C666" t="s">
        <v>441</v>
      </c>
      <c r="D666" t="s">
        <v>62</v>
      </c>
      <c r="E666" t="s">
        <v>79</v>
      </c>
      <c r="F666" t="s">
        <v>460</v>
      </c>
      <c r="G666">
        <v>469.18194306861398</v>
      </c>
      <c r="H666">
        <v>2152232.3134459802</v>
      </c>
    </row>
    <row r="667" spans="1:8" x14ac:dyDescent="0.25">
      <c r="A667" t="s">
        <v>619</v>
      </c>
      <c r="B667">
        <v>35</v>
      </c>
      <c r="C667" t="s">
        <v>442</v>
      </c>
      <c r="D667" t="s">
        <v>63</v>
      </c>
      <c r="E667" t="s">
        <v>79</v>
      </c>
      <c r="F667" t="s">
        <v>460</v>
      </c>
      <c r="G667">
        <v>114.73057200223499</v>
      </c>
      <c r="H667">
        <v>526385.72982049105</v>
      </c>
    </row>
    <row r="668" spans="1:8" x14ac:dyDescent="0.25">
      <c r="A668" t="s">
        <v>619</v>
      </c>
      <c r="B668">
        <v>36</v>
      </c>
      <c r="C668" t="s">
        <v>443</v>
      </c>
      <c r="D668" t="s">
        <v>64</v>
      </c>
      <c r="E668" t="s">
        <v>79</v>
      </c>
      <c r="F668" t="s">
        <v>460</v>
      </c>
      <c r="G668">
        <v>0</v>
      </c>
      <c r="H668">
        <v>0</v>
      </c>
    </row>
    <row r="669" spans="1:8" x14ac:dyDescent="0.25">
      <c r="A669" t="s">
        <v>619</v>
      </c>
      <c r="B669">
        <v>37</v>
      </c>
      <c r="C669" t="s">
        <v>444</v>
      </c>
      <c r="D669" t="s">
        <v>65</v>
      </c>
      <c r="E669" t="s">
        <v>79</v>
      </c>
      <c r="F669" t="s">
        <v>460</v>
      </c>
      <c r="G669">
        <v>0</v>
      </c>
      <c r="H669">
        <v>0</v>
      </c>
    </row>
    <row r="670" spans="1:8" x14ac:dyDescent="0.25">
      <c r="A670" t="s">
        <v>619</v>
      </c>
      <c r="B670">
        <v>38</v>
      </c>
      <c r="C670" t="s">
        <v>445</v>
      </c>
      <c r="D670" t="s">
        <v>66</v>
      </c>
      <c r="E670" t="s">
        <v>79</v>
      </c>
      <c r="F670" t="s">
        <v>460</v>
      </c>
      <c r="G670">
        <v>0</v>
      </c>
      <c r="H670">
        <v>0</v>
      </c>
    </row>
    <row r="671" spans="1:8" x14ac:dyDescent="0.25">
      <c r="A671" t="s">
        <v>619</v>
      </c>
      <c r="B671">
        <v>39</v>
      </c>
      <c r="C671" t="s">
        <v>446</v>
      </c>
      <c r="D671" t="s">
        <v>67</v>
      </c>
      <c r="E671" t="s">
        <v>79</v>
      </c>
      <c r="F671" t="s">
        <v>460</v>
      </c>
      <c r="G671">
        <v>0</v>
      </c>
      <c r="H671">
        <v>0</v>
      </c>
    </row>
    <row r="672" spans="1:8" x14ac:dyDescent="0.25">
      <c r="A672" t="s">
        <v>619</v>
      </c>
      <c r="B672">
        <v>40</v>
      </c>
      <c r="C672" t="s">
        <v>447</v>
      </c>
      <c r="D672" t="s">
        <v>68</v>
      </c>
      <c r="E672" t="s">
        <v>79</v>
      </c>
      <c r="F672" t="s">
        <v>460</v>
      </c>
      <c r="G672">
        <v>0</v>
      </c>
      <c r="H672">
        <v>0</v>
      </c>
    </row>
    <row r="673" spans="1:8" x14ac:dyDescent="0.25">
      <c r="A673" t="s">
        <v>619</v>
      </c>
      <c r="B673">
        <v>42</v>
      </c>
      <c r="C673" t="s">
        <v>448</v>
      </c>
      <c r="D673" t="s">
        <v>69</v>
      </c>
      <c r="E673" t="s">
        <v>79</v>
      </c>
      <c r="F673" t="s">
        <v>460</v>
      </c>
      <c r="G673">
        <v>0</v>
      </c>
      <c r="H673">
        <v>0</v>
      </c>
    </row>
    <row r="674" spans="1:8" x14ac:dyDescent="0.25">
      <c r="A674" t="s">
        <v>619</v>
      </c>
    </row>
    <row r="675" spans="1:8" x14ac:dyDescent="0.25">
      <c r="A675" t="s">
        <v>619</v>
      </c>
    </row>
    <row r="676" spans="1:8" x14ac:dyDescent="0.25">
      <c r="A676" t="s">
        <v>725</v>
      </c>
      <c r="B676">
        <v>1</v>
      </c>
      <c r="C676" t="s">
        <v>78</v>
      </c>
      <c r="D676" t="s">
        <v>29</v>
      </c>
      <c r="E676" t="s">
        <v>79</v>
      </c>
      <c r="F676" t="s">
        <v>462</v>
      </c>
      <c r="G676">
        <v>10670.7646943172</v>
      </c>
      <c r="H676">
        <v>47954416.539999999</v>
      </c>
    </row>
    <row r="677" spans="1:8" x14ac:dyDescent="0.25">
      <c r="A677" t="s">
        <v>725</v>
      </c>
      <c r="B677">
        <v>2</v>
      </c>
      <c r="C677" t="s">
        <v>81</v>
      </c>
      <c r="D677" t="s">
        <v>30</v>
      </c>
      <c r="E677" t="s">
        <v>79</v>
      </c>
      <c r="F677" t="s">
        <v>462</v>
      </c>
      <c r="G677">
        <v>226.377834869026</v>
      </c>
      <c r="H677">
        <v>1017341.99</v>
      </c>
    </row>
    <row r="678" spans="1:8" x14ac:dyDescent="0.25">
      <c r="A678" t="s">
        <v>725</v>
      </c>
      <c r="B678">
        <v>3</v>
      </c>
      <c r="C678" t="s">
        <v>82</v>
      </c>
      <c r="D678" t="s">
        <v>31</v>
      </c>
      <c r="E678" t="s">
        <v>79</v>
      </c>
      <c r="F678" t="s">
        <v>462</v>
      </c>
      <c r="G678">
        <v>1599.94952449793</v>
      </c>
      <c r="H678">
        <v>7190173.1600000001</v>
      </c>
    </row>
    <row r="679" spans="1:8" x14ac:dyDescent="0.25">
      <c r="A679" t="s">
        <v>725</v>
      </c>
      <c r="B679">
        <v>4</v>
      </c>
      <c r="C679" t="s">
        <v>83</v>
      </c>
      <c r="D679" t="s">
        <v>32</v>
      </c>
      <c r="E679" t="s">
        <v>79</v>
      </c>
      <c r="F679" t="s">
        <v>462</v>
      </c>
      <c r="G679">
        <v>2408.2975906028701</v>
      </c>
      <c r="H679">
        <v>10822889.369999999</v>
      </c>
    </row>
    <row r="680" spans="1:8" x14ac:dyDescent="0.25">
      <c r="A680" t="s">
        <v>725</v>
      </c>
      <c r="B680">
        <v>5</v>
      </c>
      <c r="C680" t="s">
        <v>84</v>
      </c>
      <c r="D680" t="s">
        <v>33</v>
      </c>
      <c r="E680" t="s">
        <v>79</v>
      </c>
      <c r="F680" t="s">
        <v>462</v>
      </c>
      <c r="G680">
        <v>628.17256870745302</v>
      </c>
      <c r="H680">
        <v>2823007.52</v>
      </c>
    </row>
    <row r="681" spans="1:8" x14ac:dyDescent="0.25">
      <c r="A681" t="s">
        <v>725</v>
      </c>
      <c r="B681">
        <v>6</v>
      </c>
      <c r="C681" t="s">
        <v>85</v>
      </c>
      <c r="D681" t="s">
        <v>34</v>
      </c>
      <c r="E681" t="s">
        <v>79</v>
      </c>
      <c r="F681" t="s">
        <v>462</v>
      </c>
      <c r="G681">
        <v>28.682598402323801</v>
      </c>
      <c r="H681">
        <v>128899.6</v>
      </c>
    </row>
    <row r="682" spans="1:8" x14ac:dyDescent="0.25">
      <c r="A682" t="s">
        <v>725</v>
      </c>
      <c r="B682">
        <v>7</v>
      </c>
      <c r="C682" t="s">
        <v>86</v>
      </c>
      <c r="D682" t="s">
        <v>35</v>
      </c>
      <c r="E682" t="s">
        <v>79</v>
      </c>
      <c r="F682" t="s">
        <v>462</v>
      </c>
      <c r="G682">
        <v>9919.3442137471193</v>
      </c>
      <c r="H682">
        <v>44577532.899999999</v>
      </c>
    </row>
    <row r="683" spans="1:8" x14ac:dyDescent="0.25">
      <c r="A683" t="s">
        <v>725</v>
      </c>
      <c r="B683">
        <v>8</v>
      </c>
      <c r="C683" t="s">
        <v>87</v>
      </c>
      <c r="D683" t="s">
        <v>36</v>
      </c>
      <c r="E683" t="s">
        <v>79</v>
      </c>
      <c r="F683" t="s">
        <v>462</v>
      </c>
      <c r="G683">
        <v>1029.8680851485401</v>
      </c>
      <c r="H683">
        <v>4628227.17</v>
      </c>
    </row>
    <row r="684" spans="1:8" x14ac:dyDescent="0.25">
      <c r="A684" t="s">
        <v>725</v>
      </c>
      <c r="B684">
        <v>9</v>
      </c>
      <c r="C684" t="s">
        <v>88</v>
      </c>
      <c r="D684" t="s">
        <v>37</v>
      </c>
      <c r="E684" t="s">
        <v>79</v>
      </c>
      <c r="F684" t="s">
        <v>462</v>
      </c>
      <c r="G684">
        <v>389.34414591207599</v>
      </c>
      <c r="H684">
        <v>1749712.59</v>
      </c>
    </row>
    <row r="685" spans="1:8" x14ac:dyDescent="0.25">
      <c r="A685" t="s">
        <v>725</v>
      </c>
      <c r="B685">
        <v>10</v>
      </c>
      <c r="C685" t="s">
        <v>455</v>
      </c>
      <c r="D685" t="s">
        <v>38</v>
      </c>
      <c r="E685" t="s">
        <v>79</v>
      </c>
      <c r="F685" t="s">
        <v>462</v>
      </c>
      <c r="G685">
        <v>145.082714685177</v>
      </c>
      <c r="H685">
        <v>652001.72</v>
      </c>
    </row>
    <row r="686" spans="1:8" x14ac:dyDescent="0.25">
      <c r="A686" t="s">
        <v>725</v>
      </c>
      <c r="B686">
        <v>11</v>
      </c>
      <c r="C686" t="s">
        <v>456</v>
      </c>
      <c r="D686" t="s">
        <v>39</v>
      </c>
      <c r="E686" t="s">
        <v>79</v>
      </c>
      <c r="F686" t="s">
        <v>462</v>
      </c>
      <c r="G686">
        <v>208.07256446652499</v>
      </c>
      <c r="H686">
        <v>935078.1</v>
      </c>
    </row>
    <row r="687" spans="1:8" x14ac:dyDescent="0.25">
      <c r="A687" t="s">
        <v>725</v>
      </c>
      <c r="B687">
        <v>12</v>
      </c>
      <c r="C687" t="s">
        <v>419</v>
      </c>
      <c r="D687" t="s">
        <v>40</v>
      </c>
      <c r="E687" t="s">
        <v>79</v>
      </c>
      <c r="F687" t="s">
        <v>462</v>
      </c>
      <c r="G687">
        <v>8059.4548892866997</v>
      </c>
      <c r="H687">
        <v>36219190.270000003</v>
      </c>
    </row>
    <row r="688" spans="1:8" x14ac:dyDescent="0.25">
      <c r="A688" t="s">
        <v>725</v>
      </c>
      <c r="B688">
        <v>13</v>
      </c>
      <c r="C688" t="s">
        <v>420</v>
      </c>
      <c r="D688" t="s">
        <v>41</v>
      </c>
      <c r="E688" t="s">
        <v>79</v>
      </c>
      <c r="F688" t="s">
        <v>462</v>
      </c>
      <c r="G688">
        <v>1524.6412568451001</v>
      </c>
      <c r="H688">
        <v>6851737.8099999996</v>
      </c>
    </row>
    <row r="689" spans="1:8" x14ac:dyDescent="0.25">
      <c r="A689" t="s">
        <v>725</v>
      </c>
      <c r="B689">
        <v>14</v>
      </c>
      <c r="C689" t="s">
        <v>421</v>
      </c>
      <c r="D689" t="s">
        <v>42</v>
      </c>
      <c r="E689" t="s">
        <v>79</v>
      </c>
      <c r="F689" t="s">
        <v>462</v>
      </c>
      <c r="G689">
        <v>7713.1127474026798</v>
      </c>
      <c r="H689">
        <v>34662728.689999998</v>
      </c>
    </row>
    <row r="690" spans="1:8" x14ac:dyDescent="0.25">
      <c r="A690" t="s">
        <v>725</v>
      </c>
      <c r="B690">
        <v>15</v>
      </c>
      <c r="C690" t="s">
        <v>422</v>
      </c>
      <c r="D690" t="s">
        <v>43</v>
      </c>
      <c r="E690" t="s">
        <v>79</v>
      </c>
      <c r="F690" t="s">
        <v>462</v>
      </c>
      <c r="G690">
        <v>340.85170893295998</v>
      </c>
      <c r="H690">
        <v>1531787.58</v>
      </c>
    </row>
    <row r="691" spans="1:8" x14ac:dyDescent="0.25">
      <c r="A691" t="s">
        <v>725</v>
      </c>
      <c r="B691">
        <v>16</v>
      </c>
      <c r="C691" t="s">
        <v>423</v>
      </c>
      <c r="D691" t="s">
        <v>44</v>
      </c>
      <c r="E691" t="s">
        <v>79</v>
      </c>
      <c r="F691" t="s">
        <v>462</v>
      </c>
      <c r="G691">
        <v>234.67070056554201</v>
      </c>
      <c r="H691">
        <v>1054610.1299999999</v>
      </c>
    </row>
    <row r="692" spans="1:8" x14ac:dyDescent="0.25">
      <c r="A692" t="s">
        <v>725</v>
      </c>
      <c r="B692">
        <v>17</v>
      </c>
      <c r="C692" t="s">
        <v>424</v>
      </c>
      <c r="D692" t="s">
        <v>45</v>
      </c>
      <c r="E692" t="s">
        <v>79</v>
      </c>
      <c r="F692" t="s">
        <v>462</v>
      </c>
      <c r="G692">
        <v>551.74092390993303</v>
      </c>
      <c r="H692">
        <v>2479523.71</v>
      </c>
    </row>
    <row r="693" spans="1:8" x14ac:dyDescent="0.25">
      <c r="A693" t="s">
        <v>725</v>
      </c>
      <c r="B693">
        <v>18</v>
      </c>
      <c r="C693" t="s">
        <v>425</v>
      </c>
      <c r="D693" t="s">
        <v>46</v>
      </c>
      <c r="E693" t="s">
        <v>79</v>
      </c>
      <c r="F693" t="s">
        <v>462</v>
      </c>
      <c r="G693">
        <v>358.54753293910102</v>
      </c>
      <c r="H693">
        <v>1611312.61</v>
      </c>
    </row>
    <row r="694" spans="1:8" x14ac:dyDescent="0.25">
      <c r="A694" t="s">
        <v>725</v>
      </c>
      <c r="B694">
        <v>19</v>
      </c>
      <c r="C694" t="s">
        <v>426</v>
      </c>
      <c r="D694" t="s">
        <v>47</v>
      </c>
      <c r="E694" t="s">
        <v>79</v>
      </c>
      <c r="F694" t="s">
        <v>462</v>
      </c>
      <c r="G694">
        <v>5703.3073557549296</v>
      </c>
      <c r="H694">
        <v>25630663.260000002</v>
      </c>
    </row>
    <row r="695" spans="1:8" x14ac:dyDescent="0.25">
      <c r="A695" t="s">
        <v>725</v>
      </c>
      <c r="B695">
        <v>20</v>
      </c>
      <c r="C695" t="s">
        <v>427</v>
      </c>
      <c r="D695" t="s">
        <v>48</v>
      </c>
      <c r="E695" t="s">
        <v>79</v>
      </c>
      <c r="F695" t="s">
        <v>462</v>
      </c>
      <c r="G695">
        <v>403.52017145385901</v>
      </c>
      <c r="H695">
        <v>1813419.65</v>
      </c>
    </row>
    <row r="696" spans="1:8" x14ac:dyDescent="0.25">
      <c r="A696" t="s">
        <v>725</v>
      </c>
      <c r="B696">
        <v>21</v>
      </c>
      <c r="C696" t="s">
        <v>428</v>
      </c>
      <c r="D696" t="s">
        <v>49</v>
      </c>
      <c r="E696" t="s">
        <v>79</v>
      </c>
      <c r="F696" t="s">
        <v>462</v>
      </c>
      <c r="G696">
        <v>151.84882142104101</v>
      </c>
      <c r="H696">
        <v>682408.6</v>
      </c>
    </row>
    <row r="697" spans="1:8" x14ac:dyDescent="0.25">
      <c r="A697" t="s">
        <v>725</v>
      </c>
      <c r="B697">
        <v>22</v>
      </c>
      <c r="C697" t="s">
        <v>429</v>
      </c>
      <c r="D697" t="s">
        <v>50</v>
      </c>
      <c r="E697" t="s">
        <v>79</v>
      </c>
      <c r="F697" t="s">
        <v>462</v>
      </c>
      <c r="G697">
        <v>459.37626363892099</v>
      </c>
      <c r="H697">
        <v>2064436.93</v>
      </c>
    </row>
    <row r="698" spans="1:8" x14ac:dyDescent="0.25">
      <c r="A698" t="s">
        <v>725</v>
      </c>
      <c r="B698">
        <v>23</v>
      </c>
      <c r="C698" t="s">
        <v>430</v>
      </c>
      <c r="D698" t="s">
        <v>51</v>
      </c>
      <c r="E698" t="s">
        <v>79</v>
      </c>
      <c r="F698" t="s">
        <v>462</v>
      </c>
      <c r="G698">
        <v>49.934604348547097</v>
      </c>
      <c r="H698">
        <v>224406.11</v>
      </c>
    </row>
    <row r="699" spans="1:8" x14ac:dyDescent="0.25">
      <c r="A699" t="s">
        <v>725</v>
      </c>
      <c r="B699">
        <v>24</v>
      </c>
      <c r="C699" t="s">
        <v>431</v>
      </c>
      <c r="D699" t="s">
        <v>52</v>
      </c>
      <c r="E699" t="s">
        <v>79</v>
      </c>
      <c r="F699" t="s">
        <v>462</v>
      </c>
      <c r="G699">
        <v>98.6094273461933</v>
      </c>
      <c r="H699">
        <v>443150.77</v>
      </c>
    </row>
    <row r="700" spans="1:8" x14ac:dyDescent="0.25">
      <c r="A700" t="s">
        <v>725</v>
      </c>
      <c r="B700">
        <v>25</v>
      </c>
      <c r="C700" t="s">
        <v>432</v>
      </c>
      <c r="D700" t="s">
        <v>53</v>
      </c>
      <c r="E700" t="s">
        <v>79</v>
      </c>
      <c r="F700" t="s">
        <v>462</v>
      </c>
      <c r="G700">
        <v>459.86243586167598</v>
      </c>
      <c r="H700">
        <v>2066621.79</v>
      </c>
    </row>
    <row r="701" spans="1:8" x14ac:dyDescent="0.25">
      <c r="A701" t="s">
        <v>725</v>
      </c>
      <c r="B701">
        <v>26</v>
      </c>
      <c r="C701" t="s">
        <v>433</v>
      </c>
      <c r="D701" t="s">
        <v>54</v>
      </c>
      <c r="E701" t="s">
        <v>79</v>
      </c>
      <c r="F701" t="s">
        <v>462</v>
      </c>
      <c r="G701">
        <v>644.97135895710301</v>
      </c>
      <c r="H701">
        <v>2898501.29</v>
      </c>
    </row>
    <row r="702" spans="1:8" x14ac:dyDescent="0.25">
      <c r="A702" t="s">
        <v>725</v>
      </c>
      <c r="B702">
        <v>27</v>
      </c>
      <c r="C702" t="s">
        <v>434</v>
      </c>
      <c r="D702" t="s">
        <v>55</v>
      </c>
      <c r="E702" t="s">
        <v>79</v>
      </c>
      <c r="F702" t="s">
        <v>462</v>
      </c>
      <c r="G702">
        <v>504.76304866945401</v>
      </c>
      <c r="H702">
        <v>2268405.14</v>
      </c>
    </row>
    <row r="703" spans="1:8" x14ac:dyDescent="0.25">
      <c r="A703" t="s">
        <v>725</v>
      </c>
      <c r="B703">
        <v>28</v>
      </c>
      <c r="C703" t="s">
        <v>435</v>
      </c>
      <c r="D703" t="s">
        <v>56</v>
      </c>
      <c r="E703" t="s">
        <v>79</v>
      </c>
      <c r="F703" t="s">
        <v>462</v>
      </c>
      <c r="G703">
        <v>212.78764978859701</v>
      </c>
      <c r="H703">
        <v>956267.7</v>
      </c>
    </row>
    <row r="704" spans="1:8" x14ac:dyDescent="0.25">
      <c r="A704" t="s">
        <v>725</v>
      </c>
      <c r="B704">
        <v>29</v>
      </c>
      <c r="C704" t="s">
        <v>436</v>
      </c>
      <c r="D704" t="s">
        <v>57</v>
      </c>
      <c r="E704" t="s">
        <v>79</v>
      </c>
      <c r="F704" t="s">
        <v>462</v>
      </c>
      <c r="G704">
        <v>48.892662574062904</v>
      </c>
      <c r="H704">
        <v>219723.63</v>
      </c>
    </row>
    <row r="705" spans="1:8" x14ac:dyDescent="0.25">
      <c r="A705" t="s">
        <v>725</v>
      </c>
      <c r="B705">
        <v>30</v>
      </c>
      <c r="C705" t="s">
        <v>437</v>
      </c>
      <c r="D705" t="s">
        <v>58</v>
      </c>
      <c r="E705" t="s">
        <v>79</v>
      </c>
      <c r="F705" t="s">
        <v>462</v>
      </c>
      <c r="G705">
        <v>2283.21961126203</v>
      </c>
      <c r="H705">
        <v>10260788.93</v>
      </c>
    </row>
    <row r="706" spans="1:8" x14ac:dyDescent="0.25">
      <c r="A706" t="s">
        <v>725</v>
      </c>
      <c r="B706">
        <v>31</v>
      </c>
      <c r="C706" t="s">
        <v>438</v>
      </c>
      <c r="D706" t="s">
        <v>59</v>
      </c>
      <c r="E706" t="s">
        <v>79</v>
      </c>
      <c r="F706" t="s">
        <v>462</v>
      </c>
      <c r="G706">
        <v>1091.8050419272699</v>
      </c>
      <c r="H706">
        <v>4906571.8600000003</v>
      </c>
    </row>
    <row r="707" spans="1:8" x14ac:dyDescent="0.25">
      <c r="A707" t="s">
        <v>725</v>
      </c>
      <c r="B707">
        <v>32</v>
      </c>
      <c r="C707" t="s">
        <v>439</v>
      </c>
      <c r="D707" t="s">
        <v>60</v>
      </c>
      <c r="E707" t="s">
        <v>79</v>
      </c>
      <c r="F707" t="s">
        <v>462</v>
      </c>
      <c r="G707">
        <v>687.98567560342201</v>
      </c>
      <c r="H707">
        <v>3091807.63</v>
      </c>
    </row>
    <row r="708" spans="1:8" x14ac:dyDescent="0.25">
      <c r="A708" t="s">
        <v>725</v>
      </c>
      <c r="B708">
        <v>33</v>
      </c>
      <c r="C708" t="s">
        <v>440</v>
      </c>
      <c r="D708" t="s">
        <v>61</v>
      </c>
      <c r="E708" t="s">
        <v>79</v>
      </c>
      <c r="F708" t="s">
        <v>462</v>
      </c>
      <c r="G708">
        <v>4532.82497131323</v>
      </c>
      <c r="H708">
        <v>20370515.420000002</v>
      </c>
    </row>
    <row r="709" spans="1:8" x14ac:dyDescent="0.25">
      <c r="A709" t="s">
        <v>725</v>
      </c>
      <c r="B709">
        <v>34</v>
      </c>
      <c r="C709" t="s">
        <v>441</v>
      </c>
      <c r="D709" t="s">
        <v>62</v>
      </c>
      <c r="E709" t="s">
        <v>79</v>
      </c>
      <c r="F709" t="s">
        <v>462</v>
      </c>
      <c r="G709">
        <v>84.297274057907202</v>
      </c>
      <c r="H709">
        <v>378831.95</v>
      </c>
    </row>
    <row r="710" spans="1:8" x14ac:dyDescent="0.25">
      <c r="A710" t="s">
        <v>725</v>
      </c>
      <c r="B710">
        <v>35</v>
      </c>
      <c r="C710" t="s">
        <v>442</v>
      </c>
      <c r="D710" t="s">
        <v>63</v>
      </c>
      <c r="E710" t="s">
        <v>79</v>
      </c>
      <c r="F710" t="s">
        <v>462</v>
      </c>
      <c r="G710">
        <v>4924.4427986477604</v>
      </c>
      <c r="H710">
        <v>22130445.940000001</v>
      </c>
    </row>
    <row r="711" spans="1:8" x14ac:dyDescent="0.25">
      <c r="A711" t="s">
        <v>725</v>
      </c>
      <c r="B711">
        <v>36</v>
      </c>
      <c r="C711" t="s">
        <v>443</v>
      </c>
      <c r="D711" t="s">
        <v>64</v>
      </c>
      <c r="E711" t="s">
        <v>79</v>
      </c>
      <c r="F711" t="s">
        <v>462</v>
      </c>
      <c r="G711">
        <v>2982.7868985240798</v>
      </c>
      <c r="H711">
        <v>13404644.32</v>
      </c>
    </row>
    <row r="712" spans="1:8" x14ac:dyDescent="0.25">
      <c r="A712" t="s">
        <v>725</v>
      </c>
      <c r="B712">
        <v>37</v>
      </c>
      <c r="C712" t="s">
        <v>444</v>
      </c>
      <c r="D712" t="s">
        <v>65</v>
      </c>
      <c r="E712" t="s">
        <v>79</v>
      </c>
      <c r="F712" t="s">
        <v>462</v>
      </c>
      <c r="G712">
        <v>1469.6619118462399</v>
      </c>
      <c r="H712">
        <v>6604660.6299999999</v>
      </c>
    </row>
    <row r="713" spans="1:8" x14ac:dyDescent="0.25">
      <c r="A713" t="s">
        <v>725</v>
      </c>
      <c r="B713">
        <v>38</v>
      </c>
      <c r="C713" t="s">
        <v>445</v>
      </c>
      <c r="D713" t="s">
        <v>66</v>
      </c>
      <c r="E713" t="s">
        <v>79</v>
      </c>
      <c r="F713" t="s">
        <v>462</v>
      </c>
      <c r="G713">
        <v>1896.7751902937</v>
      </c>
      <c r="H713">
        <v>8524107.7100000009</v>
      </c>
    </row>
    <row r="714" spans="1:8" x14ac:dyDescent="0.25">
      <c r="A714" t="s">
        <v>725</v>
      </c>
      <c r="B714">
        <v>39</v>
      </c>
      <c r="C714" t="s">
        <v>446</v>
      </c>
      <c r="D714" t="s">
        <v>67</v>
      </c>
      <c r="E714" t="s">
        <v>79</v>
      </c>
      <c r="F714" t="s">
        <v>462</v>
      </c>
      <c r="G714">
        <v>721.44998287378201</v>
      </c>
      <c r="H714">
        <v>3242196.22</v>
      </c>
    </row>
    <row r="715" spans="1:8" x14ac:dyDescent="0.25">
      <c r="A715" t="s">
        <v>725</v>
      </c>
      <c r="B715">
        <v>40</v>
      </c>
      <c r="C715" t="s">
        <v>447</v>
      </c>
      <c r="D715" t="s">
        <v>68</v>
      </c>
      <c r="E715" t="s">
        <v>79</v>
      </c>
      <c r="F715" t="s">
        <v>462</v>
      </c>
      <c r="G715">
        <v>859.15179279596396</v>
      </c>
      <c r="H715">
        <v>3861028.16</v>
      </c>
    </row>
    <row r="716" spans="1:8" x14ac:dyDescent="0.25">
      <c r="A716" t="s">
        <v>725</v>
      </c>
      <c r="B716">
        <v>42</v>
      </c>
      <c r="C716" t="s">
        <v>448</v>
      </c>
      <c r="D716" t="s">
        <v>69</v>
      </c>
      <c r="E716" t="s">
        <v>79</v>
      </c>
      <c r="F716" t="s">
        <v>462</v>
      </c>
      <c r="G716">
        <v>3937.6635730641001</v>
      </c>
      <c r="H716">
        <v>17695860.100000001</v>
      </c>
    </row>
    <row r="717" spans="1:8" x14ac:dyDescent="0.25">
      <c r="A717" t="s">
        <v>725</v>
      </c>
      <c r="B717">
        <v>68</v>
      </c>
      <c r="C717" t="s">
        <v>89</v>
      </c>
      <c r="D717" t="s">
        <v>90</v>
      </c>
      <c r="E717" t="s">
        <v>91</v>
      </c>
      <c r="F717" t="s">
        <v>462</v>
      </c>
      <c r="G717">
        <v>226.35012568151799</v>
      </c>
      <c r="H717">
        <v>1017217.46</v>
      </c>
    </row>
    <row r="718" spans="1:8" x14ac:dyDescent="0.25">
      <c r="A718" t="s">
        <v>725</v>
      </c>
      <c r="B718">
        <v>74</v>
      </c>
      <c r="C718" t="s">
        <v>92</v>
      </c>
      <c r="D718" t="s">
        <v>93</v>
      </c>
      <c r="E718" t="s">
        <v>91</v>
      </c>
      <c r="F718" t="s">
        <v>462</v>
      </c>
      <c r="G718">
        <v>1135.28710068282</v>
      </c>
      <c r="H718">
        <v>5101980.2300000004</v>
      </c>
    </row>
    <row r="719" spans="1:8" x14ac:dyDescent="0.25">
      <c r="A719" t="s">
        <v>725</v>
      </c>
      <c r="B719">
        <v>81</v>
      </c>
      <c r="C719" t="s">
        <v>94</v>
      </c>
      <c r="D719" t="s">
        <v>95</v>
      </c>
      <c r="E719" t="s">
        <v>91</v>
      </c>
      <c r="F719" t="s">
        <v>462</v>
      </c>
      <c r="G719">
        <v>120.202999268436</v>
      </c>
      <c r="H719">
        <v>540192.28</v>
      </c>
    </row>
    <row r="720" spans="1:8" x14ac:dyDescent="0.25">
      <c r="A720" t="s">
        <v>725</v>
      </c>
      <c r="B720">
        <v>82</v>
      </c>
      <c r="C720" t="s">
        <v>96</v>
      </c>
      <c r="D720" t="s">
        <v>97</v>
      </c>
      <c r="E720" t="s">
        <v>91</v>
      </c>
      <c r="F720" t="s">
        <v>462</v>
      </c>
      <c r="G720">
        <v>497.880779771878</v>
      </c>
      <c r="H720">
        <v>2237476.2200000002</v>
      </c>
    </row>
    <row r="721" spans="1:8" x14ac:dyDescent="0.25">
      <c r="A721" t="s">
        <v>725</v>
      </c>
      <c r="B721">
        <v>83</v>
      </c>
      <c r="C721" t="s">
        <v>98</v>
      </c>
      <c r="D721" t="s">
        <v>99</v>
      </c>
      <c r="E721" t="s">
        <v>91</v>
      </c>
      <c r="F721" t="s">
        <v>462</v>
      </c>
      <c r="G721">
        <v>39.517737327926099</v>
      </c>
      <c r="H721">
        <v>177592.71</v>
      </c>
    </row>
    <row r="722" spans="1:8" x14ac:dyDescent="0.25">
      <c r="A722" t="s">
        <v>725</v>
      </c>
      <c r="B722">
        <v>86</v>
      </c>
      <c r="C722" t="s">
        <v>100</v>
      </c>
      <c r="D722" t="s">
        <v>101</v>
      </c>
      <c r="E722" t="s">
        <v>91</v>
      </c>
      <c r="F722" t="s">
        <v>462</v>
      </c>
      <c r="G722">
        <v>124.932356126698</v>
      </c>
      <c r="H722">
        <v>561446.01</v>
      </c>
    </row>
    <row r="723" spans="1:8" x14ac:dyDescent="0.25">
      <c r="A723" t="s">
        <v>725</v>
      </c>
      <c r="B723">
        <v>87</v>
      </c>
      <c r="C723" t="s">
        <v>102</v>
      </c>
      <c r="D723" t="s">
        <v>103</v>
      </c>
      <c r="E723" t="s">
        <v>91</v>
      </c>
      <c r="F723" t="s">
        <v>462</v>
      </c>
      <c r="G723">
        <v>29.391833532305998</v>
      </c>
      <c r="H723">
        <v>132086.9</v>
      </c>
    </row>
    <row r="724" spans="1:8" x14ac:dyDescent="0.25">
      <c r="A724" t="s">
        <v>725</v>
      </c>
      <c r="B724">
        <v>89</v>
      </c>
      <c r="C724" t="s">
        <v>104</v>
      </c>
      <c r="D724" t="s">
        <v>105</v>
      </c>
      <c r="E724" t="s">
        <v>91</v>
      </c>
      <c r="F724" t="s">
        <v>462</v>
      </c>
      <c r="G724">
        <v>106.935977147364</v>
      </c>
      <c r="H724">
        <v>480570.28</v>
      </c>
    </row>
    <row r="725" spans="1:8" x14ac:dyDescent="0.25">
      <c r="A725" t="s">
        <v>725</v>
      </c>
      <c r="B725">
        <v>91</v>
      </c>
      <c r="C725" t="s">
        <v>106</v>
      </c>
      <c r="D725" t="s">
        <v>107</v>
      </c>
      <c r="E725" t="s">
        <v>91</v>
      </c>
      <c r="F725" t="s">
        <v>462</v>
      </c>
      <c r="G725">
        <v>39.998009959432103</v>
      </c>
      <c r="H725">
        <v>179751.06</v>
      </c>
    </row>
    <row r="726" spans="1:8" x14ac:dyDescent="0.25">
      <c r="A726" t="s">
        <v>725</v>
      </c>
      <c r="B726">
        <v>92</v>
      </c>
      <c r="C726" t="s">
        <v>108</v>
      </c>
      <c r="D726" t="s">
        <v>109</v>
      </c>
      <c r="E726" t="s">
        <v>91</v>
      </c>
      <c r="F726" t="s">
        <v>462</v>
      </c>
      <c r="G726">
        <v>20.365025026526201</v>
      </c>
      <c r="H726">
        <v>91520.42</v>
      </c>
    </row>
    <row r="727" spans="1:8" x14ac:dyDescent="0.25">
      <c r="A727" t="s">
        <v>725</v>
      </c>
      <c r="B727">
        <v>93</v>
      </c>
      <c r="C727" t="s">
        <v>110</v>
      </c>
      <c r="D727" t="s">
        <v>111</v>
      </c>
      <c r="E727" t="s">
        <v>91</v>
      </c>
      <c r="F727" t="s">
        <v>462</v>
      </c>
      <c r="G727">
        <v>133.81111111111099</v>
      </c>
      <c r="H727">
        <v>601347.13</v>
      </c>
    </row>
    <row r="728" spans="1:8" x14ac:dyDescent="0.25">
      <c r="A728" t="s">
        <v>725</v>
      </c>
      <c r="B728">
        <v>94</v>
      </c>
      <c r="C728" t="s">
        <v>112</v>
      </c>
      <c r="D728" t="s">
        <v>113</v>
      </c>
      <c r="E728" t="s">
        <v>91</v>
      </c>
      <c r="F728" t="s">
        <v>462</v>
      </c>
      <c r="G728">
        <v>248.241140544518</v>
      </c>
      <c r="H728">
        <v>1115595.69</v>
      </c>
    </row>
    <row r="729" spans="1:8" x14ac:dyDescent="0.25">
      <c r="A729" t="s">
        <v>725</v>
      </c>
      <c r="B729">
        <v>95</v>
      </c>
      <c r="C729" t="s">
        <v>114</v>
      </c>
      <c r="D729" t="s">
        <v>115</v>
      </c>
      <c r="E729" t="s">
        <v>91</v>
      </c>
      <c r="F729" t="s">
        <v>462</v>
      </c>
      <c r="G729">
        <v>84.964863128490194</v>
      </c>
      <c r="H729">
        <v>381832.09</v>
      </c>
    </row>
    <row r="730" spans="1:8" x14ac:dyDescent="0.25">
      <c r="A730" t="s">
        <v>725</v>
      </c>
      <c r="B730">
        <v>97</v>
      </c>
      <c r="C730" t="s">
        <v>116</v>
      </c>
      <c r="D730" t="s">
        <v>117</v>
      </c>
      <c r="E730" t="s">
        <v>91</v>
      </c>
      <c r="F730" t="s">
        <v>462</v>
      </c>
      <c r="G730">
        <v>50.332524808124603</v>
      </c>
      <c r="H730">
        <v>226194.37</v>
      </c>
    </row>
    <row r="731" spans="1:8" x14ac:dyDescent="0.25">
      <c r="A731" t="s">
        <v>725</v>
      </c>
      <c r="B731">
        <v>98</v>
      </c>
      <c r="C731" t="s">
        <v>118</v>
      </c>
      <c r="D731" t="s">
        <v>119</v>
      </c>
      <c r="E731" t="s">
        <v>91</v>
      </c>
      <c r="F731" t="s">
        <v>462</v>
      </c>
      <c r="G731">
        <v>125.107095733912</v>
      </c>
      <c r="H731">
        <v>562231.29</v>
      </c>
    </row>
    <row r="732" spans="1:8" x14ac:dyDescent="0.25">
      <c r="A732" t="s">
        <v>725</v>
      </c>
      <c r="B732" t="s">
        <v>120</v>
      </c>
      <c r="C732" t="s">
        <v>121</v>
      </c>
      <c r="D732" t="s">
        <v>122</v>
      </c>
      <c r="E732" t="s">
        <v>91</v>
      </c>
      <c r="F732" t="s">
        <v>462</v>
      </c>
      <c r="G732">
        <v>55.279615355246399</v>
      </c>
      <c r="H732">
        <v>248426.59</v>
      </c>
    </row>
    <row r="733" spans="1:8" x14ac:dyDescent="0.25">
      <c r="A733" t="s">
        <v>725</v>
      </c>
      <c r="B733" t="s">
        <v>123</v>
      </c>
      <c r="C733" t="s">
        <v>124</v>
      </c>
      <c r="D733" t="s">
        <v>125</v>
      </c>
      <c r="E733" t="s">
        <v>91</v>
      </c>
      <c r="F733" t="s">
        <v>462</v>
      </c>
      <c r="G733">
        <v>60.033982158208502</v>
      </c>
      <c r="H733">
        <v>269792.71999999997</v>
      </c>
    </row>
    <row r="734" spans="1:8" x14ac:dyDescent="0.25">
      <c r="A734" t="s">
        <v>725</v>
      </c>
      <c r="B734" t="s">
        <v>126</v>
      </c>
      <c r="C734" t="s">
        <v>127</v>
      </c>
      <c r="D734" t="s">
        <v>128</v>
      </c>
      <c r="E734" t="s">
        <v>91</v>
      </c>
      <c r="F734" t="s">
        <v>462</v>
      </c>
      <c r="G734">
        <v>217.29993667451899</v>
      </c>
      <c r="H734">
        <v>976545.92</v>
      </c>
    </row>
    <row r="735" spans="1:8" x14ac:dyDescent="0.25">
      <c r="A735" t="s">
        <v>725</v>
      </c>
      <c r="B735" t="s">
        <v>129</v>
      </c>
      <c r="C735" t="s">
        <v>130</v>
      </c>
      <c r="D735" t="s">
        <v>131</v>
      </c>
      <c r="E735" t="s">
        <v>91</v>
      </c>
      <c r="F735" t="s">
        <v>462</v>
      </c>
      <c r="G735">
        <v>652.19780975580102</v>
      </c>
      <c r="H735">
        <v>2930976.96</v>
      </c>
    </row>
    <row r="736" spans="1:8" x14ac:dyDescent="0.25">
      <c r="A736" t="s">
        <v>725</v>
      </c>
      <c r="B736" t="s">
        <v>132</v>
      </c>
      <c r="C736" t="s">
        <v>133</v>
      </c>
      <c r="D736" t="s">
        <v>134</v>
      </c>
      <c r="E736" t="s">
        <v>91</v>
      </c>
      <c r="F736" t="s">
        <v>462</v>
      </c>
      <c r="G736">
        <v>16.762575928046601</v>
      </c>
      <c r="H736">
        <v>75331.02</v>
      </c>
    </row>
    <row r="737" spans="1:8" x14ac:dyDescent="0.25">
      <c r="A737" t="s">
        <v>725</v>
      </c>
      <c r="B737" t="s">
        <v>135</v>
      </c>
      <c r="C737" t="s">
        <v>136</v>
      </c>
      <c r="D737" t="s">
        <v>137</v>
      </c>
      <c r="E737" t="s">
        <v>91</v>
      </c>
      <c r="F737" t="s">
        <v>462</v>
      </c>
      <c r="G737">
        <v>115.35371636619401</v>
      </c>
      <c r="H737">
        <v>518399.6</v>
      </c>
    </row>
    <row r="738" spans="1:8" x14ac:dyDescent="0.25">
      <c r="A738" t="s">
        <v>725</v>
      </c>
      <c r="B738" t="s">
        <v>138</v>
      </c>
      <c r="C738" t="s">
        <v>139</v>
      </c>
      <c r="D738" t="s">
        <v>140</v>
      </c>
      <c r="E738" t="s">
        <v>91</v>
      </c>
      <c r="F738" t="s">
        <v>462</v>
      </c>
      <c r="G738">
        <v>17.761132245000201</v>
      </c>
      <c r="H738">
        <v>79818.53</v>
      </c>
    </row>
    <row r="739" spans="1:8" x14ac:dyDescent="0.25">
      <c r="A739" t="s">
        <v>725</v>
      </c>
      <c r="B739" t="s">
        <v>141</v>
      </c>
      <c r="C739" t="s">
        <v>142</v>
      </c>
      <c r="D739" t="s">
        <v>143</v>
      </c>
      <c r="E739" t="s">
        <v>91</v>
      </c>
      <c r="F739" t="s">
        <v>462</v>
      </c>
      <c r="G739">
        <v>79.929148998598507</v>
      </c>
      <c r="H739">
        <v>359201.6</v>
      </c>
    </row>
    <row r="740" spans="1:8" x14ac:dyDescent="0.25">
      <c r="A740" t="s">
        <v>725</v>
      </c>
      <c r="B740" t="s">
        <v>144</v>
      </c>
      <c r="C740" t="s">
        <v>145</v>
      </c>
      <c r="D740" t="s">
        <v>146</v>
      </c>
      <c r="E740" t="s">
        <v>91</v>
      </c>
      <c r="F740" t="s">
        <v>462</v>
      </c>
      <c r="G740">
        <v>11.189938909294399</v>
      </c>
      <c r="H740">
        <v>50287.59</v>
      </c>
    </row>
    <row r="741" spans="1:8" x14ac:dyDescent="0.25">
      <c r="A741" t="s">
        <v>725</v>
      </c>
      <c r="B741" t="s">
        <v>147</v>
      </c>
      <c r="C741" t="s">
        <v>148</v>
      </c>
      <c r="D741" t="s">
        <v>149</v>
      </c>
      <c r="E741" t="s">
        <v>91</v>
      </c>
      <c r="F741" t="s">
        <v>462</v>
      </c>
      <c r="G741">
        <v>13.6122896581482</v>
      </c>
      <c r="H741">
        <v>61173.63</v>
      </c>
    </row>
    <row r="742" spans="1:8" x14ac:dyDescent="0.25">
      <c r="A742" t="s">
        <v>725</v>
      </c>
      <c r="B742" t="s">
        <v>150</v>
      </c>
      <c r="C742" t="s">
        <v>151</v>
      </c>
      <c r="D742" t="s">
        <v>152</v>
      </c>
      <c r="E742" t="s">
        <v>91</v>
      </c>
      <c r="F742" t="s">
        <v>462</v>
      </c>
      <c r="G742">
        <v>127.89655889743401</v>
      </c>
      <c r="H742">
        <v>574767.14</v>
      </c>
    </row>
    <row r="743" spans="1:8" x14ac:dyDescent="0.25">
      <c r="A743" t="s">
        <v>725</v>
      </c>
      <c r="B743" t="s">
        <v>153</v>
      </c>
      <c r="C743" t="s">
        <v>154</v>
      </c>
      <c r="D743" t="s">
        <v>155</v>
      </c>
      <c r="E743" t="s">
        <v>91</v>
      </c>
      <c r="F743" t="s">
        <v>462</v>
      </c>
      <c r="G743">
        <v>68.244444444444397</v>
      </c>
      <c r="H743">
        <v>306690.53000000003</v>
      </c>
    </row>
    <row r="744" spans="1:8" x14ac:dyDescent="0.25">
      <c r="A744" t="s">
        <v>725</v>
      </c>
      <c r="B744" t="s">
        <v>156</v>
      </c>
      <c r="C744" t="s">
        <v>157</v>
      </c>
      <c r="D744" t="s">
        <v>158</v>
      </c>
      <c r="E744" t="s">
        <v>91</v>
      </c>
      <c r="F744" t="s">
        <v>462</v>
      </c>
      <c r="G744">
        <v>100.244957465968</v>
      </c>
      <c r="H744">
        <v>450500.84</v>
      </c>
    </row>
    <row r="745" spans="1:8" x14ac:dyDescent="0.25">
      <c r="A745" t="s">
        <v>725</v>
      </c>
      <c r="B745" t="s">
        <v>159</v>
      </c>
      <c r="C745" t="s">
        <v>160</v>
      </c>
      <c r="D745" t="s">
        <v>161</v>
      </c>
      <c r="E745" t="s">
        <v>91</v>
      </c>
      <c r="F745" t="s">
        <v>462</v>
      </c>
      <c r="G745">
        <v>51.459923371647498</v>
      </c>
      <c r="H745">
        <v>231260.9</v>
      </c>
    </row>
    <row r="746" spans="1:8" x14ac:dyDescent="0.25">
      <c r="A746" t="s">
        <v>725</v>
      </c>
      <c r="B746" t="s">
        <v>162</v>
      </c>
      <c r="C746" t="s">
        <v>163</v>
      </c>
      <c r="D746" t="s">
        <v>164</v>
      </c>
      <c r="E746" t="s">
        <v>91</v>
      </c>
      <c r="F746" t="s">
        <v>462</v>
      </c>
      <c r="G746">
        <v>114.295866236065</v>
      </c>
      <c r="H746">
        <v>513645.62</v>
      </c>
    </row>
    <row r="747" spans="1:8" x14ac:dyDescent="0.25">
      <c r="A747" t="s">
        <v>725</v>
      </c>
      <c r="B747" t="s">
        <v>165</v>
      </c>
      <c r="C747" t="s">
        <v>166</v>
      </c>
      <c r="D747" t="s">
        <v>167</v>
      </c>
      <c r="E747" t="s">
        <v>91</v>
      </c>
      <c r="F747" t="s">
        <v>462</v>
      </c>
      <c r="G747">
        <v>251.37752481836</v>
      </c>
      <c r="H747">
        <v>1129690.6000000001</v>
      </c>
    </row>
    <row r="748" spans="1:8" x14ac:dyDescent="0.25">
      <c r="A748" t="s">
        <v>725</v>
      </c>
      <c r="B748" t="s">
        <v>168</v>
      </c>
      <c r="C748" t="s">
        <v>169</v>
      </c>
      <c r="D748" t="s">
        <v>170</v>
      </c>
      <c r="E748" t="s">
        <v>91</v>
      </c>
      <c r="F748" t="s">
        <v>462</v>
      </c>
      <c r="G748">
        <v>63.322060622011499</v>
      </c>
      <c r="H748">
        <v>284569.34000000003</v>
      </c>
    </row>
    <row r="749" spans="1:8" x14ac:dyDescent="0.25">
      <c r="A749" t="s">
        <v>725</v>
      </c>
      <c r="B749" t="s">
        <v>171</v>
      </c>
      <c r="C749" t="s">
        <v>172</v>
      </c>
      <c r="D749" t="s">
        <v>173</v>
      </c>
      <c r="E749" t="s">
        <v>91</v>
      </c>
      <c r="F749" t="s">
        <v>462</v>
      </c>
      <c r="G749">
        <v>69.953860887962605</v>
      </c>
      <c r="H749">
        <v>314372.65000000002</v>
      </c>
    </row>
    <row r="750" spans="1:8" x14ac:dyDescent="0.25">
      <c r="A750" t="s">
        <v>725</v>
      </c>
      <c r="B750" t="s">
        <v>174</v>
      </c>
      <c r="C750" t="s">
        <v>175</v>
      </c>
      <c r="D750" t="s">
        <v>176</v>
      </c>
      <c r="E750" t="s">
        <v>91</v>
      </c>
      <c r="F750" t="s">
        <v>462</v>
      </c>
      <c r="G750">
        <v>30.9386119989748</v>
      </c>
      <c r="H750">
        <v>139038.12</v>
      </c>
    </row>
    <row r="751" spans="1:8" x14ac:dyDescent="0.25">
      <c r="A751" t="s">
        <v>725</v>
      </c>
      <c r="B751" t="s">
        <v>177</v>
      </c>
      <c r="C751" t="s">
        <v>178</v>
      </c>
      <c r="D751" t="s">
        <v>179</v>
      </c>
      <c r="E751" t="s">
        <v>91</v>
      </c>
      <c r="F751" t="s">
        <v>462</v>
      </c>
      <c r="G751">
        <v>250.13579883240899</v>
      </c>
      <c r="H751">
        <v>1124110.28</v>
      </c>
    </row>
    <row r="752" spans="1:8" x14ac:dyDescent="0.25">
      <c r="A752" t="s">
        <v>725</v>
      </c>
      <c r="B752" t="s">
        <v>180</v>
      </c>
      <c r="C752" t="s">
        <v>181</v>
      </c>
      <c r="D752" t="s">
        <v>182</v>
      </c>
      <c r="E752" t="s">
        <v>91</v>
      </c>
      <c r="F752" t="s">
        <v>462</v>
      </c>
      <c r="G752">
        <v>135.43859023785501</v>
      </c>
      <c r="H752">
        <v>608661.02</v>
      </c>
    </row>
    <row r="753" spans="1:8" x14ac:dyDescent="0.25">
      <c r="A753" t="s">
        <v>725</v>
      </c>
      <c r="B753" t="s">
        <v>183</v>
      </c>
      <c r="C753" t="s">
        <v>184</v>
      </c>
      <c r="D753" t="s">
        <v>185</v>
      </c>
      <c r="E753" t="s">
        <v>91</v>
      </c>
      <c r="F753" t="s">
        <v>462</v>
      </c>
      <c r="G753">
        <v>166.781841602356</v>
      </c>
      <c r="H753">
        <v>749517.6</v>
      </c>
    </row>
    <row r="754" spans="1:8" x14ac:dyDescent="0.25">
      <c r="A754" t="s">
        <v>725</v>
      </c>
      <c r="B754" t="s">
        <v>186</v>
      </c>
      <c r="C754" t="s">
        <v>187</v>
      </c>
      <c r="D754" t="s">
        <v>188</v>
      </c>
      <c r="E754" t="s">
        <v>91</v>
      </c>
      <c r="F754" t="s">
        <v>462</v>
      </c>
      <c r="G754">
        <v>252.10623690915699</v>
      </c>
      <c r="H754">
        <v>1132965.43</v>
      </c>
    </row>
    <row r="755" spans="1:8" x14ac:dyDescent="0.25">
      <c r="A755" t="s">
        <v>725</v>
      </c>
      <c r="B755" t="s">
        <v>189</v>
      </c>
      <c r="C755" t="s">
        <v>190</v>
      </c>
      <c r="D755" t="s">
        <v>191</v>
      </c>
      <c r="E755" t="s">
        <v>91</v>
      </c>
      <c r="F755" t="s">
        <v>462</v>
      </c>
      <c r="G755">
        <v>83.254409537568904</v>
      </c>
      <c r="H755">
        <v>374145.32</v>
      </c>
    </row>
    <row r="756" spans="1:8" x14ac:dyDescent="0.25">
      <c r="A756" t="s">
        <v>725</v>
      </c>
      <c r="B756" t="s">
        <v>192</v>
      </c>
      <c r="C756" t="s">
        <v>193</v>
      </c>
      <c r="D756" t="s">
        <v>194</v>
      </c>
      <c r="E756" t="s">
        <v>91</v>
      </c>
      <c r="F756" t="s">
        <v>462</v>
      </c>
      <c r="G756">
        <v>97.056077637367494</v>
      </c>
      <c r="H756">
        <v>436170.01</v>
      </c>
    </row>
    <row r="757" spans="1:8" x14ac:dyDescent="0.25">
      <c r="A757" t="s">
        <v>725</v>
      </c>
      <c r="B757" t="s">
        <v>195</v>
      </c>
      <c r="C757" t="s">
        <v>196</v>
      </c>
      <c r="D757" t="s">
        <v>197</v>
      </c>
      <c r="E757" t="s">
        <v>91</v>
      </c>
      <c r="F757" t="s">
        <v>462</v>
      </c>
      <c r="G757">
        <v>125.751477745244</v>
      </c>
      <c r="H757">
        <v>565127.14</v>
      </c>
    </row>
    <row r="758" spans="1:8" x14ac:dyDescent="0.25">
      <c r="A758" t="s">
        <v>725</v>
      </c>
      <c r="B758" t="s">
        <v>198</v>
      </c>
      <c r="C758" t="s">
        <v>199</v>
      </c>
      <c r="D758" t="s">
        <v>200</v>
      </c>
      <c r="E758" t="s">
        <v>91</v>
      </c>
      <c r="F758" t="s">
        <v>462</v>
      </c>
      <c r="G758">
        <v>79.807226675812402</v>
      </c>
      <c r="H758">
        <v>358653.68</v>
      </c>
    </row>
    <row r="759" spans="1:8" x14ac:dyDescent="0.25">
      <c r="A759" t="s">
        <v>725</v>
      </c>
      <c r="B759" t="s">
        <v>201</v>
      </c>
      <c r="C759" t="s">
        <v>202</v>
      </c>
      <c r="D759" t="s">
        <v>203</v>
      </c>
      <c r="E759" t="s">
        <v>91</v>
      </c>
      <c r="F759" t="s">
        <v>462</v>
      </c>
      <c r="G759">
        <v>3490.9953067270599</v>
      </c>
      <c r="H759">
        <v>15688532.91</v>
      </c>
    </row>
    <row r="760" spans="1:8" x14ac:dyDescent="0.25">
      <c r="A760" t="s">
        <v>725</v>
      </c>
      <c r="B760" t="s">
        <v>204</v>
      </c>
      <c r="C760" t="s">
        <v>205</v>
      </c>
      <c r="D760" t="s">
        <v>206</v>
      </c>
      <c r="E760" t="s">
        <v>91</v>
      </c>
      <c r="F760" t="s">
        <v>462</v>
      </c>
      <c r="G760">
        <v>543.87131092526295</v>
      </c>
      <c r="H760">
        <v>2444157.67</v>
      </c>
    </row>
    <row r="761" spans="1:8" x14ac:dyDescent="0.25">
      <c r="A761" t="s">
        <v>725</v>
      </c>
      <c r="B761" t="s">
        <v>207</v>
      </c>
      <c r="C761" t="s">
        <v>208</v>
      </c>
      <c r="D761" t="s">
        <v>209</v>
      </c>
      <c r="E761" t="s">
        <v>91</v>
      </c>
      <c r="F761" t="s">
        <v>462</v>
      </c>
      <c r="G761">
        <v>144.10156200314</v>
      </c>
      <c r="H761">
        <v>647592.42000000004</v>
      </c>
    </row>
    <row r="762" spans="1:8" x14ac:dyDescent="0.25">
      <c r="A762" t="s">
        <v>725</v>
      </c>
      <c r="B762" t="s">
        <v>210</v>
      </c>
      <c r="C762" t="s">
        <v>211</v>
      </c>
      <c r="D762" t="s">
        <v>212</v>
      </c>
      <c r="E762" t="s">
        <v>91</v>
      </c>
      <c r="F762" t="s">
        <v>462</v>
      </c>
      <c r="G762">
        <v>90.169380749153206</v>
      </c>
      <c r="H762">
        <v>405221.2</v>
      </c>
    </row>
    <row r="763" spans="1:8" x14ac:dyDescent="0.25">
      <c r="A763" t="s">
        <v>725</v>
      </c>
      <c r="B763" t="s">
        <v>213</v>
      </c>
      <c r="C763" t="s">
        <v>214</v>
      </c>
      <c r="D763" t="s">
        <v>215</v>
      </c>
      <c r="E763" t="s">
        <v>91</v>
      </c>
      <c r="F763" t="s">
        <v>462</v>
      </c>
      <c r="G763">
        <v>0</v>
      </c>
      <c r="H763">
        <v>0</v>
      </c>
    </row>
    <row r="764" spans="1:8" x14ac:dyDescent="0.25">
      <c r="A764" t="s">
        <v>725</v>
      </c>
      <c r="B764" t="s">
        <v>216</v>
      </c>
      <c r="C764" t="s">
        <v>217</v>
      </c>
      <c r="D764" t="s">
        <v>218</v>
      </c>
      <c r="E764" t="s">
        <v>91</v>
      </c>
      <c r="F764" t="s">
        <v>462</v>
      </c>
      <c r="G764">
        <v>56.110839299035597</v>
      </c>
      <c r="H764">
        <v>252162.11</v>
      </c>
    </row>
    <row r="765" spans="1:8" x14ac:dyDescent="0.25">
      <c r="A765" t="s">
        <v>725</v>
      </c>
      <c r="B765" t="s">
        <v>219</v>
      </c>
      <c r="C765" t="s">
        <v>220</v>
      </c>
      <c r="D765" t="s">
        <v>221</v>
      </c>
      <c r="E765" t="s">
        <v>91</v>
      </c>
      <c r="F765" t="s">
        <v>462</v>
      </c>
      <c r="G765">
        <v>71.661420168994297</v>
      </c>
      <c r="H765">
        <v>322046.42</v>
      </c>
    </row>
    <row r="766" spans="1:8" x14ac:dyDescent="0.25">
      <c r="A766" t="s">
        <v>725</v>
      </c>
      <c r="B766" t="s">
        <v>222</v>
      </c>
      <c r="C766" t="s">
        <v>223</v>
      </c>
      <c r="D766" t="s">
        <v>224</v>
      </c>
      <c r="E766" t="s">
        <v>91</v>
      </c>
      <c r="F766" t="s">
        <v>462</v>
      </c>
      <c r="G766">
        <v>31.2063471843496</v>
      </c>
      <c r="H766">
        <v>140241.32</v>
      </c>
    </row>
    <row r="767" spans="1:8" x14ac:dyDescent="0.25">
      <c r="A767" t="s">
        <v>725</v>
      </c>
      <c r="B767" t="s">
        <v>225</v>
      </c>
      <c r="C767" t="s">
        <v>226</v>
      </c>
      <c r="D767" t="s">
        <v>227</v>
      </c>
      <c r="E767" t="s">
        <v>91</v>
      </c>
      <c r="F767" t="s">
        <v>462</v>
      </c>
      <c r="G767">
        <v>57.425842032755597</v>
      </c>
      <c r="H767">
        <v>258071.73</v>
      </c>
    </row>
    <row r="768" spans="1:8" x14ac:dyDescent="0.25">
      <c r="A768" t="s">
        <v>725</v>
      </c>
      <c r="B768" t="s">
        <v>228</v>
      </c>
      <c r="C768" t="s">
        <v>229</v>
      </c>
      <c r="D768" t="s">
        <v>230</v>
      </c>
      <c r="E768" t="s">
        <v>91</v>
      </c>
      <c r="F768" t="s">
        <v>462</v>
      </c>
      <c r="G768">
        <v>45.7977864803361</v>
      </c>
      <c r="H768">
        <v>205815.25</v>
      </c>
    </row>
    <row r="769" spans="1:8" x14ac:dyDescent="0.25">
      <c r="A769" t="s">
        <v>725</v>
      </c>
      <c r="B769" t="s">
        <v>231</v>
      </c>
      <c r="C769" t="s">
        <v>232</v>
      </c>
      <c r="D769" t="s">
        <v>233</v>
      </c>
      <c r="E769" t="s">
        <v>91</v>
      </c>
      <c r="F769" t="s">
        <v>462</v>
      </c>
      <c r="G769">
        <v>51.2669943689544</v>
      </c>
      <c r="H769">
        <v>230393.87</v>
      </c>
    </row>
    <row r="770" spans="1:8" x14ac:dyDescent="0.25">
      <c r="A770" t="s">
        <v>725</v>
      </c>
      <c r="B770" t="s">
        <v>234</v>
      </c>
      <c r="C770" t="s">
        <v>235</v>
      </c>
      <c r="D770" t="s">
        <v>236</v>
      </c>
      <c r="E770" t="s">
        <v>91</v>
      </c>
      <c r="F770" t="s">
        <v>462</v>
      </c>
      <c r="G770">
        <v>64.853154157780494</v>
      </c>
      <c r="H770">
        <v>291450.07</v>
      </c>
    </row>
    <row r="771" spans="1:8" x14ac:dyDescent="0.25">
      <c r="A771" t="s">
        <v>725</v>
      </c>
      <c r="B771" t="s">
        <v>237</v>
      </c>
      <c r="C771" t="s">
        <v>238</v>
      </c>
      <c r="D771" t="s">
        <v>239</v>
      </c>
      <c r="E771" t="s">
        <v>91</v>
      </c>
      <c r="F771" t="s">
        <v>462</v>
      </c>
      <c r="G771">
        <v>127.650925925926</v>
      </c>
      <c r="H771">
        <v>573663.26</v>
      </c>
    </row>
    <row r="772" spans="1:8" x14ac:dyDescent="0.25">
      <c r="A772" t="s">
        <v>725</v>
      </c>
      <c r="B772" t="s">
        <v>240</v>
      </c>
      <c r="C772" t="s">
        <v>241</v>
      </c>
      <c r="D772" t="s">
        <v>242</v>
      </c>
      <c r="E772" t="s">
        <v>91</v>
      </c>
      <c r="F772" t="s">
        <v>462</v>
      </c>
      <c r="G772">
        <v>132.91227563471099</v>
      </c>
      <c r="H772">
        <v>597307.77</v>
      </c>
    </row>
    <row r="773" spans="1:8" x14ac:dyDescent="0.25">
      <c r="A773" t="s">
        <v>725</v>
      </c>
      <c r="B773" t="s">
        <v>243</v>
      </c>
      <c r="C773" t="s">
        <v>244</v>
      </c>
      <c r="D773" t="s">
        <v>245</v>
      </c>
      <c r="E773" t="s">
        <v>91</v>
      </c>
      <c r="F773" t="s">
        <v>462</v>
      </c>
      <c r="G773">
        <v>463.28455969538498</v>
      </c>
      <c r="H773">
        <v>2082000.81</v>
      </c>
    </row>
    <row r="774" spans="1:8" x14ac:dyDescent="0.25">
      <c r="A774" t="s">
        <v>725</v>
      </c>
      <c r="B774" t="s">
        <v>246</v>
      </c>
      <c r="C774" t="s">
        <v>247</v>
      </c>
      <c r="D774" t="s">
        <v>248</v>
      </c>
      <c r="E774" t="s">
        <v>91</v>
      </c>
      <c r="F774" t="s">
        <v>462</v>
      </c>
      <c r="G774">
        <v>231.23674417358799</v>
      </c>
      <c r="H774">
        <v>1039177.93</v>
      </c>
    </row>
    <row r="775" spans="1:8" x14ac:dyDescent="0.25">
      <c r="A775" t="s">
        <v>725</v>
      </c>
      <c r="B775" t="s">
        <v>249</v>
      </c>
      <c r="C775" t="s">
        <v>250</v>
      </c>
      <c r="D775" t="s">
        <v>251</v>
      </c>
      <c r="E775" t="s">
        <v>91</v>
      </c>
      <c r="F775" t="s">
        <v>462</v>
      </c>
      <c r="G775">
        <v>73.183808726400301</v>
      </c>
      <c r="H775">
        <v>328888.03999999998</v>
      </c>
    </row>
    <row r="776" spans="1:8" x14ac:dyDescent="0.25">
      <c r="A776" t="s">
        <v>725</v>
      </c>
      <c r="B776" t="s">
        <v>252</v>
      </c>
      <c r="C776" t="s">
        <v>253</v>
      </c>
      <c r="D776" t="s">
        <v>254</v>
      </c>
      <c r="E776" t="s">
        <v>91</v>
      </c>
      <c r="F776" t="s">
        <v>462</v>
      </c>
      <c r="G776">
        <v>181.10810927392001</v>
      </c>
      <c r="H776">
        <v>813899.84</v>
      </c>
    </row>
    <row r="777" spans="1:8" x14ac:dyDescent="0.25">
      <c r="A777" t="s">
        <v>725</v>
      </c>
      <c r="B777" t="s">
        <v>255</v>
      </c>
      <c r="C777" t="s">
        <v>256</v>
      </c>
      <c r="D777" t="s">
        <v>257</v>
      </c>
      <c r="E777" t="s">
        <v>91</v>
      </c>
      <c r="F777" t="s">
        <v>462</v>
      </c>
      <c r="G777">
        <v>77.659844240928706</v>
      </c>
      <c r="H777">
        <v>349003.34</v>
      </c>
    </row>
    <row r="778" spans="1:8" x14ac:dyDescent="0.25">
      <c r="A778" t="s">
        <v>725</v>
      </c>
      <c r="B778" t="s">
        <v>258</v>
      </c>
      <c r="C778" t="s">
        <v>259</v>
      </c>
      <c r="D778" t="s">
        <v>260</v>
      </c>
      <c r="E778" t="s">
        <v>91</v>
      </c>
      <c r="F778" t="s">
        <v>462</v>
      </c>
      <c r="G778">
        <v>481.54805509046298</v>
      </c>
      <c r="H778">
        <v>2164076.96</v>
      </c>
    </row>
    <row r="779" spans="1:8" x14ac:dyDescent="0.25">
      <c r="A779" t="s">
        <v>725</v>
      </c>
      <c r="B779" t="s">
        <v>261</v>
      </c>
      <c r="C779" t="s">
        <v>262</v>
      </c>
      <c r="D779" t="s">
        <v>263</v>
      </c>
      <c r="E779" t="s">
        <v>91</v>
      </c>
      <c r="F779" t="s">
        <v>462</v>
      </c>
      <c r="G779">
        <v>211.37799352438299</v>
      </c>
      <c r="H779">
        <v>949932.7</v>
      </c>
    </row>
    <row r="780" spans="1:8" x14ac:dyDescent="0.25">
      <c r="A780" t="s">
        <v>725</v>
      </c>
      <c r="B780" t="s">
        <v>264</v>
      </c>
      <c r="C780" t="s">
        <v>265</v>
      </c>
      <c r="D780" t="s">
        <v>266</v>
      </c>
      <c r="E780" t="s">
        <v>91</v>
      </c>
      <c r="F780" t="s">
        <v>462</v>
      </c>
      <c r="G780">
        <v>391.760310569571</v>
      </c>
      <c r="H780">
        <v>1760570.84</v>
      </c>
    </row>
    <row r="781" spans="1:8" x14ac:dyDescent="0.25">
      <c r="A781" t="s">
        <v>725</v>
      </c>
      <c r="B781" t="s">
        <v>267</v>
      </c>
      <c r="C781" t="s">
        <v>268</v>
      </c>
      <c r="D781" t="s">
        <v>269</v>
      </c>
      <c r="E781" t="s">
        <v>91</v>
      </c>
      <c r="F781" t="s">
        <v>462</v>
      </c>
      <c r="G781">
        <v>404.252338286206</v>
      </c>
      <c r="H781">
        <v>1816710.01</v>
      </c>
    </row>
    <row r="782" spans="1:8" x14ac:dyDescent="0.25">
      <c r="A782" t="s">
        <v>725</v>
      </c>
      <c r="B782" t="s">
        <v>270</v>
      </c>
      <c r="C782" t="s">
        <v>271</v>
      </c>
      <c r="D782" t="s">
        <v>272</v>
      </c>
      <c r="E782" t="s">
        <v>91</v>
      </c>
      <c r="F782" t="s">
        <v>462</v>
      </c>
      <c r="G782">
        <v>190.27972410215401</v>
      </c>
      <c r="H782">
        <v>855117.08</v>
      </c>
    </row>
    <row r="783" spans="1:8" x14ac:dyDescent="0.25">
      <c r="A783" t="s">
        <v>725</v>
      </c>
      <c r="B783" t="s">
        <v>273</v>
      </c>
      <c r="C783" t="s">
        <v>274</v>
      </c>
      <c r="D783" t="s">
        <v>275</v>
      </c>
      <c r="E783" t="s">
        <v>91</v>
      </c>
      <c r="F783" t="s">
        <v>462</v>
      </c>
      <c r="G783">
        <v>81.039798647796999</v>
      </c>
      <c r="H783">
        <v>364192.86</v>
      </c>
    </row>
    <row r="784" spans="1:8" x14ac:dyDescent="0.25">
      <c r="A784" t="s">
        <v>725</v>
      </c>
      <c r="B784" t="s">
        <v>276</v>
      </c>
      <c r="C784" t="s">
        <v>277</v>
      </c>
      <c r="D784" t="s">
        <v>278</v>
      </c>
      <c r="E784" t="s">
        <v>91</v>
      </c>
      <c r="F784" t="s">
        <v>462</v>
      </c>
      <c r="G784">
        <v>181.705563974401</v>
      </c>
      <c r="H784">
        <v>816584.8</v>
      </c>
    </row>
    <row r="785" spans="1:8" x14ac:dyDescent="0.25">
      <c r="A785" t="s">
        <v>725</v>
      </c>
      <c r="B785" t="s">
        <v>279</v>
      </c>
      <c r="C785" t="s">
        <v>280</v>
      </c>
      <c r="D785" t="s">
        <v>281</v>
      </c>
      <c r="E785" t="s">
        <v>91</v>
      </c>
      <c r="F785" t="s">
        <v>462</v>
      </c>
      <c r="G785">
        <v>43.64513980601</v>
      </c>
      <c r="H785">
        <v>196141.26</v>
      </c>
    </row>
    <row r="786" spans="1:8" x14ac:dyDescent="0.25">
      <c r="A786" t="s">
        <v>725</v>
      </c>
      <c r="B786" t="s">
        <v>282</v>
      </c>
      <c r="C786" t="s">
        <v>283</v>
      </c>
      <c r="D786" t="s">
        <v>284</v>
      </c>
      <c r="E786" t="s">
        <v>91</v>
      </c>
      <c r="F786" t="s">
        <v>462</v>
      </c>
      <c r="G786">
        <v>136.330598991041</v>
      </c>
      <c r="H786">
        <v>612669.71</v>
      </c>
    </row>
    <row r="787" spans="1:8" x14ac:dyDescent="0.25">
      <c r="A787" t="s">
        <v>725</v>
      </c>
      <c r="B787" t="s">
        <v>285</v>
      </c>
      <c r="C787" t="s">
        <v>286</v>
      </c>
      <c r="D787" t="s">
        <v>287</v>
      </c>
      <c r="E787" t="s">
        <v>91</v>
      </c>
      <c r="F787" t="s">
        <v>462</v>
      </c>
      <c r="G787">
        <v>106.961636994988</v>
      </c>
      <c r="H787">
        <v>480685.6</v>
      </c>
    </row>
    <row r="788" spans="1:8" x14ac:dyDescent="0.25">
      <c r="A788" t="s">
        <v>725</v>
      </c>
      <c r="B788" t="s">
        <v>288</v>
      </c>
      <c r="C788" t="s">
        <v>289</v>
      </c>
      <c r="D788" t="s">
        <v>290</v>
      </c>
      <c r="E788" t="s">
        <v>91</v>
      </c>
      <c r="F788" t="s">
        <v>462</v>
      </c>
      <c r="G788">
        <v>64.701780517596404</v>
      </c>
      <c r="H788">
        <v>290769.8</v>
      </c>
    </row>
    <row r="789" spans="1:8" x14ac:dyDescent="0.25">
      <c r="A789" t="s">
        <v>725</v>
      </c>
      <c r="B789" t="s">
        <v>291</v>
      </c>
      <c r="C789" t="s">
        <v>292</v>
      </c>
      <c r="D789" t="s">
        <v>293</v>
      </c>
      <c r="E789" t="s">
        <v>91</v>
      </c>
      <c r="F789" t="s">
        <v>462</v>
      </c>
      <c r="G789">
        <v>0</v>
      </c>
      <c r="H789">
        <v>0</v>
      </c>
    </row>
    <row r="790" spans="1:8" x14ac:dyDescent="0.25">
      <c r="A790" t="s">
        <v>725</v>
      </c>
      <c r="B790" t="s">
        <v>294</v>
      </c>
      <c r="C790" t="s">
        <v>295</v>
      </c>
      <c r="D790" t="s">
        <v>296</v>
      </c>
      <c r="E790" t="s">
        <v>91</v>
      </c>
      <c r="F790" t="s">
        <v>462</v>
      </c>
      <c r="G790">
        <v>75.671704188691606</v>
      </c>
      <c r="H790">
        <v>340068.64</v>
      </c>
    </row>
    <row r="791" spans="1:8" x14ac:dyDescent="0.25">
      <c r="A791" t="s">
        <v>725</v>
      </c>
      <c r="B791" t="s">
        <v>297</v>
      </c>
      <c r="C791" t="s">
        <v>298</v>
      </c>
      <c r="D791" t="s">
        <v>299</v>
      </c>
      <c r="E791" t="s">
        <v>91</v>
      </c>
      <c r="F791" t="s">
        <v>462</v>
      </c>
      <c r="G791">
        <v>122.197914852473</v>
      </c>
      <c r="H791">
        <v>549157.43000000005</v>
      </c>
    </row>
    <row r="792" spans="1:8" x14ac:dyDescent="0.25">
      <c r="A792" t="s">
        <v>725</v>
      </c>
      <c r="B792" t="s">
        <v>300</v>
      </c>
      <c r="C792" t="s">
        <v>301</v>
      </c>
      <c r="D792" t="s">
        <v>302</v>
      </c>
      <c r="E792" t="s">
        <v>91</v>
      </c>
      <c r="F792" t="s">
        <v>462</v>
      </c>
      <c r="G792">
        <v>44.8522823886426</v>
      </c>
      <c r="H792">
        <v>201566.16</v>
      </c>
    </row>
    <row r="793" spans="1:8" x14ac:dyDescent="0.25">
      <c r="A793" t="s">
        <v>725</v>
      </c>
      <c r="B793" t="s">
        <v>303</v>
      </c>
      <c r="C793" t="s">
        <v>304</v>
      </c>
      <c r="D793" t="s">
        <v>305</v>
      </c>
      <c r="E793" t="s">
        <v>91</v>
      </c>
      <c r="F793" t="s">
        <v>462</v>
      </c>
      <c r="G793">
        <v>88.190612565149905</v>
      </c>
      <c r="H793">
        <v>396328.61</v>
      </c>
    </row>
    <row r="794" spans="1:8" x14ac:dyDescent="0.25">
      <c r="A794" t="s">
        <v>725</v>
      </c>
      <c r="B794" t="s">
        <v>306</v>
      </c>
      <c r="C794" t="s">
        <v>307</v>
      </c>
      <c r="D794" t="s">
        <v>308</v>
      </c>
      <c r="E794" t="s">
        <v>91</v>
      </c>
      <c r="F794" t="s">
        <v>462</v>
      </c>
      <c r="G794">
        <v>95.280679065181801</v>
      </c>
      <c r="H794">
        <v>428191.37</v>
      </c>
    </row>
    <row r="795" spans="1:8" x14ac:dyDescent="0.25">
      <c r="A795" t="s">
        <v>725</v>
      </c>
      <c r="B795" t="s">
        <v>309</v>
      </c>
      <c r="C795" t="s">
        <v>310</v>
      </c>
      <c r="D795" t="s">
        <v>311</v>
      </c>
      <c r="E795" t="s">
        <v>91</v>
      </c>
      <c r="F795" t="s">
        <v>462</v>
      </c>
      <c r="G795">
        <v>38.348251851851799</v>
      </c>
      <c r="H795">
        <v>172337.04</v>
      </c>
    </row>
    <row r="796" spans="1:8" x14ac:dyDescent="0.25">
      <c r="A796" t="s">
        <v>725</v>
      </c>
      <c r="B796" t="s">
        <v>312</v>
      </c>
      <c r="C796" t="s">
        <v>313</v>
      </c>
      <c r="D796" t="s">
        <v>314</v>
      </c>
      <c r="E796" t="s">
        <v>91</v>
      </c>
      <c r="F796" t="s">
        <v>462</v>
      </c>
      <c r="G796">
        <v>98.980759400819593</v>
      </c>
      <c r="H796">
        <v>444819.53</v>
      </c>
    </row>
    <row r="797" spans="1:8" x14ac:dyDescent="0.25">
      <c r="A797" t="s">
        <v>725</v>
      </c>
      <c r="B797" t="s">
        <v>315</v>
      </c>
      <c r="C797" t="s">
        <v>316</v>
      </c>
      <c r="D797" t="s">
        <v>317</v>
      </c>
      <c r="E797" t="s">
        <v>91</v>
      </c>
      <c r="F797" t="s">
        <v>462</v>
      </c>
      <c r="G797">
        <v>17.334285384655299</v>
      </c>
      <c r="H797">
        <v>77900.28</v>
      </c>
    </row>
    <row r="798" spans="1:8" x14ac:dyDescent="0.25">
      <c r="A798" t="s">
        <v>725</v>
      </c>
      <c r="B798" t="s">
        <v>318</v>
      </c>
      <c r="C798" t="s">
        <v>319</v>
      </c>
      <c r="D798" t="s">
        <v>320</v>
      </c>
      <c r="E798" t="s">
        <v>91</v>
      </c>
      <c r="F798" t="s">
        <v>462</v>
      </c>
      <c r="G798">
        <v>80.423976202200507</v>
      </c>
      <c r="H798">
        <v>361425.35</v>
      </c>
    </row>
    <row r="799" spans="1:8" x14ac:dyDescent="0.25">
      <c r="A799" t="s">
        <v>725</v>
      </c>
      <c r="B799" t="s">
        <v>321</v>
      </c>
      <c r="C799" t="s">
        <v>322</v>
      </c>
      <c r="D799" t="s">
        <v>323</v>
      </c>
      <c r="E799" t="s">
        <v>91</v>
      </c>
      <c r="F799" t="s">
        <v>462</v>
      </c>
      <c r="G799">
        <v>286.29923834869197</v>
      </c>
      <c r="H799">
        <v>1286628.78</v>
      </c>
    </row>
    <row r="800" spans="1:8" x14ac:dyDescent="0.25">
      <c r="A800" t="s">
        <v>725</v>
      </c>
      <c r="B800" t="s">
        <v>324</v>
      </c>
      <c r="C800" t="s">
        <v>325</v>
      </c>
      <c r="D800" t="s">
        <v>326</v>
      </c>
      <c r="E800" t="s">
        <v>91</v>
      </c>
      <c r="F800" t="s">
        <v>462</v>
      </c>
      <c r="G800">
        <v>24.512207810382002</v>
      </c>
      <c r="H800">
        <v>110157.86</v>
      </c>
    </row>
    <row r="801" spans="1:8" x14ac:dyDescent="0.25">
      <c r="A801" t="s">
        <v>725</v>
      </c>
      <c r="B801" t="s">
        <v>327</v>
      </c>
      <c r="C801" t="s">
        <v>328</v>
      </c>
      <c r="D801" t="s">
        <v>329</v>
      </c>
      <c r="E801" t="s">
        <v>91</v>
      </c>
      <c r="F801" t="s">
        <v>462</v>
      </c>
      <c r="G801">
        <v>76.551044033378503</v>
      </c>
      <c r="H801">
        <v>344020.39</v>
      </c>
    </row>
    <row r="802" spans="1:8" x14ac:dyDescent="0.25">
      <c r="A802" t="s">
        <v>725</v>
      </c>
      <c r="B802" t="s">
        <v>330</v>
      </c>
      <c r="C802" t="s">
        <v>331</v>
      </c>
      <c r="D802" t="s">
        <v>332</v>
      </c>
      <c r="E802" t="s">
        <v>91</v>
      </c>
      <c r="F802" t="s">
        <v>462</v>
      </c>
      <c r="G802">
        <v>0</v>
      </c>
      <c r="H802">
        <v>0</v>
      </c>
    </row>
    <row r="803" spans="1:8" x14ac:dyDescent="0.25">
      <c r="A803" t="s">
        <v>725</v>
      </c>
      <c r="B803" t="s">
        <v>333</v>
      </c>
      <c r="C803" t="s">
        <v>334</v>
      </c>
      <c r="D803" t="s">
        <v>335</v>
      </c>
      <c r="E803" t="s">
        <v>91</v>
      </c>
      <c r="F803" t="s">
        <v>462</v>
      </c>
      <c r="G803">
        <v>1.71385744234801</v>
      </c>
      <c r="H803">
        <v>7702.08</v>
      </c>
    </row>
    <row r="804" spans="1:8" x14ac:dyDescent="0.25">
      <c r="A804" t="s">
        <v>725</v>
      </c>
      <c r="B804" t="s">
        <v>336</v>
      </c>
      <c r="C804" t="s">
        <v>337</v>
      </c>
      <c r="D804" t="s">
        <v>338</v>
      </c>
      <c r="E804" t="s">
        <v>91</v>
      </c>
      <c r="F804" t="s">
        <v>462</v>
      </c>
      <c r="G804">
        <v>42.346179323226103</v>
      </c>
      <c r="H804">
        <v>190303.73</v>
      </c>
    </row>
    <row r="805" spans="1:8" x14ac:dyDescent="0.25">
      <c r="A805" t="s">
        <v>725</v>
      </c>
      <c r="B805" t="s">
        <v>339</v>
      </c>
      <c r="C805" t="s">
        <v>340</v>
      </c>
      <c r="D805" t="s">
        <v>341</v>
      </c>
      <c r="E805" t="s">
        <v>91</v>
      </c>
      <c r="F805" t="s">
        <v>462</v>
      </c>
      <c r="G805">
        <v>1066.4747691707501</v>
      </c>
      <c r="H805">
        <v>4792737.6100000003</v>
      </c>
    </row>
    <row r="806" spans="1:8" x14ac:dyDescent="0.25">
      <c r="A806" t="s">
        <v>725</v>
      </c>
      <c r="B806" t="s">
        <v>342</v>
      </c>
      <c r="C806" t="s">
        <v>343</v>
      </c>
      <c r="D806" t="s">
        <v>344</v>
      </c>
      <c r="E806" t="s">
        <v>91</v>
      </c>
      <c r="F806" t="s">
        <v>462</v>
      </c>
      <c r="G806">
        <v>76.747396011091297</v>
      </c>
      <c r="H806">
        <v>344902.8</v>
      </c>
    </row>
    <row r="807" spans="1:8" x14ac:dyDescent="0.25">
      <c r="A807" t="s">
        <v>725</v>
      </c>
      <c r="B807" t="s">
        <v>345</v>
      </c>
      <c r="C807" t="s">
        <v>346</v>
      </c>
      <c r="D807" t="s">
        <v>347</v>
      </c>
      <c r="E807" t="s">
        <v>91</v>
      </c>
      <c r="F807" t="s">
        <v>462</v>
      </c>
      <c r="G807">
        <v>75.167053292164198</v>
      </c>
      <c r="H807">
        <v>337800.74</v>
      </c>
    </row>
    <row r="808" spans="1:8" x14ac:dyDescent="0.25">
      <c r="A808" t="s">
        <v>725</v>
      </c>
      <c r="B808" t="s">
        <v>348</v>
      </c>
      <c r="C808" t="s">
        <v>349</v>
      </c>
      <c r="D808" t="s">
        <v>350</v>
      </c>
      <c r="E808" t="s">
        <v>91</v>
      </c>
      <c r="F808" t="s">
        <v>462</v>
      </c>
      <c r="G808">
        <v>99.152544084916997</v>
      </c>
      <c r="H808">
        <v>445591.53</v>
      </c>
    </row>
    <row r="809" spans="1:8" x14ac:dyDescent="0.25">
      <c r="A809" t="s">
        <v>725</v>
      </c>
      <c r="B809" t="s">
        <v>351</v>
      </c>
      <c r="C809" t="s">
        <v>352</v>
      </c>
      <c r="D809" t="s">
        <v>353</v>
      </c>
      <c r="E809" t="s">
        <v>91</v>
      </c>
      <c r="F809" t="s">
        <v>462</v>
      </c>
      <c r="G809">
        <v>89.521153981143598</v>
      </c>
      <c r="H809">
        <v>402308.07</v>
      </c>
    </row>
    <row r="810" spans="1:8" x14ac:dyDescent="0.25">
      <c r="A810" t="s">
        <v>725</v>
      </c>
      <c r="B810" t="s">
        <v>354</v>
      </c>
      <c r="C810" t="s">
        <v>355</v>
      </c>
      <c r="D810" t="s">
        <v>356</v>
      </c>
      <c r="E810" t="s">
        <v>91</v>
      </c>
      <c r="F810" t="s">
        <v>462</v>
      </c>
      <c r="G810">
        <v>134.98132834024199</v>
      </c>
      <c r="H810">
        <v>606606.09</v>
      </c>
    </row>
    <row r="811" spans="1:8" x14ac:dyDescent="0.25">
      <c r="A811" t="s">
        <v>725</v>
      </c>
      <c r="B811" t="s">
        <v>357</v>
      </c>
      <c r="C811" t="s">
        <v>358</v>
      </c>
      <c r="D811" t="s">
        <v>359</v>
      </c>
      <c r="E811" t="s">
        <v>91</v>
      </c>
      <c r="F811" t="s">
        <v>462</v>
      </c>
      <c r="G811">
        <v>90.085969187941203</v>
      </c>
      <c r="H811">
        <v>404846.35</v>
      </c>
    </row>
    <row r="812" spans="1:8" x14ac:dyDescent="0.25">
      <c r="A812" t="s">
        <v>725</v>
      </c>
      <c r="B812" t="s">
        <v>360</v>
      </c>
      <c r="C812" t="s">
        <v>361</v>
      </c>
      <c r="D812" t="s">
        <v>362</v>
      </c>
      <c r="E812" t="s">
        <v>91</v>
      </c>
      <c r="F812" t="s">
        <v>462</v>
      </c>
      <c r="G812">
        <v>22.435485380117001</v>
      </c>
      <c r="H812">
        <v>100825.07</v>
      </c>
    </row>
    <row r="813" spans="1:8" x14ac:dyDescent="0.25">
      <c r="A813" t="s">
        <v>725</v>
      </c>
      <c r="B813" t="s">
        <v>363</v>
      </c>
      <c r="C813" t="s">
        <v>364</v>
      </c>
      <c r="D813" t="s">
        <v>365</v>
      </c>
      <c r="E813" t="s">
        <v>91</v>
      </c>
      <c r="F813" t="s">
        <v>462</v>
      </c>
      <c r="G813">
        <v>373.54923066304701</v>
      </c>
      <c r="H813">
        <v>1678730.24</v>
      </c>
    </row>
    <row r="814" spans="1:8" x14ac:dyDescent="0.25">
      <c r="A814" t="s">
        <v>725</v>
      </c>
      <c r="B814" t="s">
        <v>366</v>
      </c>
      <c r="C814" t="s">
        <v>367</v>
      </c>
      <c r="D814" t="s">
        <v>368</v>
      </c>
      <c r="E814" t="s">
        <v>91</v>
      </c>
      <c r="F814" t="s">
        <v>462</v>
      </c>
      <c r="G814">
        <v>59.806868217054301</v>
      </c>
      <c r="H814">
        <v>268772.07</v>
      </c>
    </row>
    <row r="815" spans="1:8" x14ac:dyDescent="0.25">
      <c r="A815" t="s">
        <v>725</v>
      </c>
      <c r="B815" t="s">
        <v>369</v>
      </c>
      <c r="C815" t="s">
        <v>370</v>
      </c>
      <c r="D815" t="s">
        <v>371</v>
      </c>
      <c r="E815" t="s">
        <v>91</v>
      </c>
      <c r="F815" t="s">
        <v>462</v>
      </c>
      <c r="G815">
        <v>114.191123745121</v>
      </c>
      <c r="H815">
        <v>513174.91</v>
      </c>
    </row>
    <row r="816" spans="1:8" x14ac:dyDescent="0.25">
      <c r="A816" t="s">
        <v>725</v>
      </c>
      <c r="B816" t="s">
        <v>372</v>
      </c>
      <c r="C816" t="s">
        <v>373</v>
      </c>
      <c r="D816" t="s">
        <v>374</v>
      </c>
      <c r="E816" t="s">
        <v>91</v>
      </c>
      <c r="F816" t="s">
        <v>462</v>
      </c>
      <c r="G816">
        <v>96.747799043062102</v>
      </c>
      <c r="H816">
        <v>434784.61</v>
      </c>
    </row>
    <row r="817" spans="1:8" x14ac:dyDescent="0.25">
      <c r="A817" t="s">
        <v>725</v>
      </c>
      <c r="B817" t="s">
        <v>375</v>
      </c>
      <c r="C817" t="s">
        <v>376</v>
      </c>
      <c r="D817" t="s">
        <v>377</v>
      </c>
      <c r="E817" t="s">
        <v>91</v>
      </c>
      <c r="F817" t="s">
        <v>462</v>
      </c>
      <c r="G817">
        <v>105.43955922865</v>
      </c>
      <c r="H817">
        <v>473845.38</v>
      </c>
    </row>
    <row r="818" spans="1:8" x14ac:dyDescent="0.25">
      <c r="A818" t="s">
        <v>725</v>
      </c>
      <c r="B818" t="s">
        <v>378</v>
      </c>
      <c r="C818" t="s">
        <v>379</v>
      </c>
      <c r="D818" t="s">
        <v>380</v>
      </c>
      <c r="E818" t="s">
        <v>91</v>
      </c>
      <c r="F818" t="s">
        <v>462</v>
      </c>
      <c r="G818">
        <v>242</v>
      </c>
      <c r="H818">
        <v>1087548</v>
      </c>
    </row>
    <row r="819" spans="1:8" x14ac:dyDescent="0.25">
      <c r="A819" t="s">
        <v>725</v>
      </c>
      <c r="B819" t="s">
        <v>381</v>
      </c>
      <c r="C819" t="s">
        <v>382</v>
      </c>
      <c r="D819" t="s">
        <v>383</v>
      </c>
      <c r="E819" t="s">
        <v>91</v>
      </c>
      <c r="F819" t="s">
        <v>462</v>
      </c>
      <c r="G819">
        <v>80.964298724954503</v>
      </c>
      <c r="H819">
        <v>363853.56</v>
      </c>
    </row>
    <row r="820" spans="1:8" x14ac:dyDescent="0.25">
      <c r="A820" t="s">
        <v>725</v>
      </c>
      <c r="B820" t="s">
        <v>384</v>
      </c>
      <c r="C820" t="s">
        <v>385</v>
      </c>
      <c r="D820" t="s">
        <v>386</v>
      </c>
      <c r="E820" t="s">
        <v>91</v>
      </c>
      <c r="F820" t="s">
        <v>462</v>
      </c>
      <c r="G820">
        <v>47.3934782608696</v>
      </c>
      <c r="H820">
        <v>212986.29</v>
      </c>
    </row>
    <row r="821" spans="1:8" x14ac:dyDescent="0.25">
      <c r="A821" t="s">
        <v>725</v>
      </c>
      <c r="B821" t="s">
        <v>387</v>
      </c>
      <c r="C821" t="s">
        <v>388</v>
      </c>
      <c r="D821" t="s">
        <v>389</v>
      </c>
      <c r="E821" t="s">
        <v>91</v>
      </c>
      <c r="F821" t="s">
        <v>462</v>
      </c>
      <c r="G821">
        <v>106.819592959247</v>
      </c>
      <c r="H821">
        <v>480047.25</v>
      </c>
    </row>
    <row r="822" spans="1:8" x14ac:dyDescent="0.25">
      <c r="A822" t="s">
        <v>725</v>
      </c>
      <c r="B822" t="s">
        <v>390</v>
      </c>
      <c r="C822" t="s">
        <v>391</v>
      </c>
      <c r="D822" t="s">
        <v>392</v>
      </c>
      <c r="E822" t="s">
        <v>91</v>
      </c>
      <c r="F822" t="s">
        <v>462</v>
      </c>
      <c r="G822">
        <v>73.790219403385606</v>
      </c>
      <c r="H822">
        <v>331613.25</v>
      </c>
    </row>
    <row r="823" spans="1:8" x14ac:dyDescent="0.25">
      <c r="A823" t="s">
        <v>725</v>
      </c>
      <c r="B823" t="s">
        <v>393</v>
      </c>
      <c r="C823" t="s">
        <v>394</v>
      </c>
      <c r="D823" t="s">
        <v>395</v>
      </c>
      <c r="E823" t="s">
        <v>91</v>
      </c>
      <c r="F823" t="s">
        <v>462</v>
      </c>
      <c r="G823">
        <v>61.100798107701401</v>
      </c>
      <c r="H823">
        <v>274586.99</v>
      </c>
    </row>
    <row r="824" spans="1:8" x14ac:dyDescent="0.25">
      <c r="A824" t="s">
        <v>725</v>
      </c>
      <c r="B824" t="s">
        <v>396</v>
      </c>
      <c r="C824" t="s">
        <v>397</v>
      </c>
      <c r="D824" t="s">
        <v>398</v>
      </c>
      <c r="E824" t="s">
        <v>91</v>
      </c>
      <c r="F824" t="s">
        <v>462</v>
      </c>
      <c r="G824">
        <v>75.897253487253494</v>
      </c>
      <c r="H824">
        <v>341082.26</v>
      </c>
    </row>
    <row r="825" spans="1:8" x14ac:dyDescent="0.25">
      <c r="A825" t="s">
        <v>725</v>
      </c>
      <c r="B825" t="s">
        <v>399</v>
      </c>
      <c r="C825" t="s">
        <v>400</v>
      </c>
      <c r="D825" t="s">
        <v>401</v>
      </c>
      <c r="E825" t="s">
        <v>91</v>
      </c>
      <c r="F825" t="s">
        <v>462</v>
      </c>
      <c r="G825">
        <v>60.558369763205803</v>
      </c>
      <c r="H825">
        <v>272149.31</v>
      </c>
    </row>
    <row r="826" spans="1:8" x14ac:dyDescent="0.25">
      <c r="A826" t="s">
        <v>725</v>
      </c>
      <c r="B826" t="s">
        <v>402</v>
      </c>
      <c r="C826" t="s">
        <v>403</v>
      </c>
      <c r="D826" t="s">
        <v>404</v>
      </c>
      <c r="E826" t="s">
        <v>91</v>
      </c>
      <c r="F826" t="s">
        <v>462</v>
      </c>
      <c r="G826">
        <v>71.466936936223206</v>
      </c>
      <c r="H826">
        <v>321172.40999999997</v>
      </c>
    </row>
    <row r="827" spans="1:8" x14ac:dyDescent="0.25">
      <c r="A827" t="s">
        <v>725</v>
      </c>
      <c r="B827" t="s">
        <v>405</v>
      </c>
      <c r="C827" t="s">
        <v>406</v>
      </c>
      <c r="D827" t="s">
        <v>407</v>
      </c>
      <c r="E827" t="s">
        <v>91</v>
      </c>
      <c r="F827" t="s">
        <v>462</v>
      </c>
      <c r="G827">
        <v>57.748091058581601</v>
      </c>
      <c r="H827">
        <v>259519.92</v>
      </c>
    </row>
    <row r="828" spans="1:8" x14ac:dyDescent="0.25">
      <c r="A828" t="s">
        <v>725</v>
      </c>
      <c r="B828" t="s">
        <v>408</v>
      </c>
      <c r="C828" t="s">
        <v>409</v>
      </c>
      <c r="D828" t="s">
        <v>410</v>
      </c>
      <c r="E828" t="s">
        <v>91</v>
      </c>
      <c r="F828" t="s">
        <v>462</v>
      </c>
      <c r="G828">
        <v>63.507420426087997</v>
      </c>
      <c r="H828">
        <v>285402.34999999998</v>
      </c>
    </row>
    <row r="829" spans="1:8" x14ac:dyDescent="0.25">
      <c r="A829" t="s">
        <v>725</v>
      </c>
      <c r="B829" t="s">
        <v>411</v>
      </c>
      <c r="C829" t="s">
        <v>412</v>
      </c>
      <c r="D829" t="s">
        <v>413</v>
      </c>
      <c r="E829" t="s">
        <v>91</v>
      </c>
      <c r="F829" t="s">
        <v>462</v>
      </c>
      <c r="G829">
        <v>112.248289044462</v>
      </c>
      <c r="H829">
        <v>504443.81</v>
      </c>
    </row>
    <row r="830" spans="1:8" x14ac:dyDescent="0.25">
      <c r="A830" t="s">
        <v>725</v>
      </c>
      <c r="B830" t="s">
        <v>414</v>
      </c>
      <c r="C830" t="s">
        <v>415</v>
      </c>
      <c r="D830" t="s">
        <v>416</v>
      </c>
      <c r="E830" t="s">
        <v>91</v>
      </c>
      <c r="F830" t="s">
        <v>462</v>
      </c>
      <c r="G830">
        <v>126.793280411577</v>
      </c>
      <c r="H830">
        <v>569809</v>
      </c>
    </row>
    <row r="831" spans="1:8" x14ac:dyDescent="0.25">
      <c r="A831" t="s">
        <v>725</v>
      </c>
      <c r="B831" t="s">
        <v>487</v>
      </c>
      <c r="C831" t="s">
        <v>488</v>
      </c>
      <c r="D831" t="s">
        <v>417</v>
      </c>
      <c r="E831" t="s">
        <v>91</v>
      </c>
      <c r="F831" t="s">
        <v>462</v>
      </c>
      <c r="G831">
        <v>0</v>
      </c>
      <c r="H831">
        <v>0</v>
      </c>
    </row>
    <row r="832" spans="1:8" x14ac:dyDescent="0.25">
      <c r="A832" t="s">
        <v>725</v>
      </c>
      <c r="B832" t="s">
        <v>531</v>
      </c>
      <c r="C832" t="s">
        <v>532</v>
      </c>
      <c r="D832" t="s">
        <v>533</v>
      </c>
      <c r="E832" t="s">
        <v>91</v>
      </c>
      <c r="F832" t="s">
        <v>462</v>
      </c>
      <c r="G832">
        <v>19</v>
      </c>
      <c r="H832">
        <v>85386</v>
      </c>
    </row>
    <row r="833" spans="1:8" x14ac:dyDescent="0.25">
      <c r="A833" t="s">
        <v>725</v>
      </c>
      <c r="B833" t="s">
        <v>594</v>
      </c>
      <c r="C833" t="s">
        <v>595</v>
      </c>
      <c r="D833" t="s">
        <v>534</v>
      </c>
      <c r="E833" t="s">
        <v>91</v>
      </c>
      <c r="F833" t="s">
        <v>462</v>
      </c>
      <c r="G833">
        <v>20</v>
      </c>
      <c r="H833">
        <v>89880</v>
      </c>
    </row>
    <row r="834" spans="1:8" x14ac:dyDescent="0.25">
      <c r="A834" t="s">
        <v>725</v>
      </c>
      <c r="B834">
        <v>1</v>
      </c>
      <c r="C834" t="s">
        <v>78</v>
      </c>
      <c r="D834" t="s">
        <v>29</v>
      </c>
      <c r="E834" t="s">
        <v>79</v>
      </c>
      <c r="F834" t="s">
        <v>463</v>
      </c>
      <c r="G834">
        <v>1644.05555555556</v>
      </c>
      <c r="H834">
        <v>7388385.6699999999</v>
      </c>
    </row>
    <row r="835" spans="1:8" x14ac:dyDescent="0.25">
      <c r="A835" t="s">
        <v>725</v>
      </c>
      <c r="B835">
        <v>2</v>
      </c>
      <c r="C835" t="s">
        <v>81</v>
      </c>
      <c r="D835" t="s">
        <v>30</v>
      </c>
      <c r="E835" t="s">
        <v>79</v>
      </c>
      <c r="F835" t="s">
        <v>463</v>
      </c>
      <c r="G835">
        <v>20.8055555555556</v>
      </c>
      <c r="H835">
        <v>93500.17</v>
      </c>
    </row>
    <row r="836" spans="1:8" x14ac:dyDescent="0.25">
      <c r="A836" t="s">
        <v>725</v>
      </c>
      <c r="B836">
        <v>3</v>
      </c>
      <c r="C836" t="s">
        <v>82</v>
      </c>
      <c r="D836" t="s">
        <v>31</v>
      </c>
      <c r="E836" t="s">
        <v>79</v>
      </c>
      <c r="F836" t="s">
        <v>463</v>
      </c>
      <c r="G836">
        <v>204.15555555555599</v>
      </c>
      <c r="H836">
        <v>917475.07</v>
      </c>
    </row>
    <row r="837" spans="1:8" x14ac:dyDescent="0.25">
      <c r="A837" t="s">
        <v>725</v>
      </c>
      <c r="B837">
        <v>4</v>
      </c>
      <c r="C837" t="s">
        <v>83</v>
      </c>
      <c r="D837" t="s">
        <v>32</v>
      </c>
      <c r="E837" t="s">
        <v>79</v>
      </c>
      <c r="F837" t="s">
        <v>463</v>
      </c>
      <c r="G837">
        <v>342.183333333333</v>
      </c>
      <c r="H837">
        <v>1537771.9</v>
      </c>
    </row>
    <row r="838" spans="1:8" x14ac:dyDescent="0.25">
      <c r="A838" t="s">
        <v>725</v>
      </c>
      <c r="B838">
        <v>5</v>
      </c>
      <c r="C838" t="s">
        <v>84</v>
      </c>
      <c r="D838" t="s">
        <v>33</v>
      </c>
      <c r="E838" t="s">
        <v>79</v>
      </c>
      <c r="F838" t="s">
        <v>463</v>
      </c>
      <c r="G838">
        <v>50.672222222222203</v>
      </c>
      <c r="H838">
        <v>227720.97</v>
      </c>
    </row>
    <row r="839" spans="1:8" x14ac:dyDescent="0.25">
      <c r="A839" t="s">
        <v>725</v>
      </c>
      <c r="B839">
        <v>6</v>
      </c>
      <c r="C839" t="s">
        <v>85</v>
      </c>
      <c r="D839" t="s">
        <v>34</v>
      </c>
      <c r="E839" t="s">
        <v>79</v>
      </c>
      <c r="F839" t="s">
        <v>463</v>
      </c>
      <c r="G839">
        <v>1.44444444444444</v>
      </c>
      <c r="H839">
        <v>6491.33</v>
      </c>
    </row>
    <row r="840" spans="1:8" x14ac:dyDescent="0.25">
      <c r="A840" t="s">
        <v>725</v>
      </c>
      <c r="B840">
        <v>7</v>
      </c>
      <c r="C840" t="s">
        <v>86</v>
      </c>
      <c r="D840" t="s">
        <v>35</v>
      </c>
      <c r="E840" t="s">
        <v>79</v>
      </c>
      <c r="F840" t="s">
        <v>463</v>
      </c>
      <c r="G840">
        <v>882.98333333333301</v>
      </c>
      <c r="H840">
        <v>3968127.1</v>
      </c>
    </row>
    <row r="841" spans="1:8" x14ac:dyDescent="0.25">
      <c r="A841" t="s">
        <v>725</v>
      </c>
      <c r="B841">
        <v>8</v>
      </c>
      <c r="C841" t="s">
        <v>87</v>
      </c>
      <c r="D841" t="s">
        <v>36</v>
      </c>
      <c r="E841" t="s">
        <v>79</v>
      </c>
      <c r="F841" t="s">
        <v>463</v>
      </c>
      <c r="G841">
        <v>125.294444444444</v>
      </c>
      <c r="H841">
        <v>563073.23</v>
      </c>
    </row>
    <row r="842" spans="1:8" x14ac:dyDescent="0.25">
      <c r="A842" t="s">
        <v>725</v>
      </c>
      <c r="B842">
        <v>9</v>
      </c>
      <c r="C842" t="s">
        <v>88</v>
      </c>
      <c r="D842" t="s">
        <v>37</v>
      </c>
      <c r="E842" t="s">
        <v>79</v>
      </c>
      <c r="F842" t="s">
        <v>463</v>
      </c>
      <c r="G842">
        <v>29.3888888888889</v>
      </c>
      <c r="H842">
        <v>132073.67000000001</v>
      </c>
    </row>
    <row r="843" spans="1:8" x14ac:dyDescent="0.25">
      <c r="A843" t="s">
        <v>725</v>
      </c>
      <c r="B843">
        <v>10</v>
      </c>
      <c r="C843" t="s">
        <v>455</v>
      </c>
      <c r="D843" t="s">
        <v>38</v>
      </c>
      <c r="E843" t="s">
        <v>79</v>
      </c>
      <c r="F843" t="s">
        <v>463</v>
      </c>
      <c r="G843">
        <v>9.9444444444444393</v>
      </c>
      <c r="H843">
        <v>44690.33</v>
      </c>
    </row>
    <row r="844" spans="1:8" x14ac:dyDescent="0.25">
      <c r="A844" t="s">
        <v>725</v>
      </c>
      <c r="B844">
        <v>11</v>
      </c>
      <c r="C844" t="s">
        <v>456</v>
      </c>
      <c r="D844" t="s">
        <v>39</v>
      </c>
      <c r="E844" t="s">
        <v>79</v>
      </c>
      <c r="F844" t="s">
        <v>463</v>
      </c>
      <c r="G844">
        <v>10.477777777777799</v>
      </c>
      <c r="H844">
        <v>47087.13</v>
      </c>
    </row>
    <row r="845" spans="1:8" x14ac:dyDescent="0.25">
      <c r="A845" t="s">
        <v>725</v>
      </c>
      <c r="B845">
        <v>12</v>
      </c>
      <c r="C845" t="s">
        <v>419</v>
      </c>
      <c r="D845" t="s">
        <v>40</v>
      </c>
      <c r="E845" t="s">
        <v>79</v>
      </c>
      <c r="F845" t="s">
        <v>463</v>
      </c>
      <c r="G845">
        <v>1400.6055555555599</v>
      </c>
      <c r="H845">
        <v>6294321.3700000001</v>
      </c>
    </row>
    <row r="846" spans="1:8" x14ac:dyDescent="0.25">
      <c r="A846" t="s">
        <v>725</v>
      </c>
      <c r="B846">
        <v>13</v>
      </c>
      <c r="C846" t="s">
        <v>420</v>
      </c>
      <c r="D846" t="s">
        <v>41</v>
      </c>
      <c r="E846" t="s">
        <v>79</v>
      </c>
      <c r="F846" t="s">
        <v>463</v>
      </c>
      <c r="G846">
        <v>119.98333333333299</v>
      </c>
      <c r="H846">
        <v>539205.1</v>
      </c>
    </row>
    <row r="847" spans="1:8" x14ac:dyDescent="0.25">
      <c r="A847" t="s">
        <v>725</v>
      </c>
      <c r="B847">
        <v>14</v>
      </c>
      <c r="C847" t="s">
        <v>421</v>
      </c>
      <c r="D847" t="s">
        <v>42</v>
      </c>
      <c r="E847" t="s">
        <v>79</v>
      </c>
      <c r="F847" t="s">
        <v>463</v>
      </c>
      <c r="G847">
        <v>1239.3388888888901</v>
      </c>
      <c r="H847">
        <v>5569588.9699999997</v>
      </c>
    </row>
    <row r="848" spans="1:8" x14ac:dyDescent="0.25">
      <c r="A848" t="s">
        <v>725</v>
      </c>
      <c r="B848">
        <v>15</v>
      </c>
      <c r="C848" t="s">
        <v>422</v>
      </c>
      <c r="D848" t="s">
        <v>43</v>
      </c>
      <c r="E848" t="s">
        <v>79</v>
      </c>
      <c r="F848" t="s">
        <v>463</v>
      </c>
      <c r="G848">
        <v>37.066666666666698</v>
      </c>
      <c r="H848">
        <v>166577.60000000001</v>
      </c>
    </row>
    <row r="849" spans="1:8" x14ac:dyDescent="0.25">
      <c r="A849" t="s">
        <v>725</v>
      </c>
      <c r="B849">
        <v>16</v>
      </c>
      <c r="C849" t="s">
        <v>423</v>
      </c>
      <c r="D849" t="s">
        <v>44</v>
      </c>
      <c r="E849" t="s">
        <v>79</v>
      </c>
      <c r="F849" t="s">
        <v>463</v>
      </c>
      <c r="G849">
        <v>17.866666666666699</v>
      </c>
      <c r="H849">
        <v>80292.800000000003</v>
      </c>
    </row>
    <row r="850" spans="1:8" x14ac:dyDescent="0.25">
      <c r="A850" t="s">
        <v>725</v>
      </c>
      <c r="B850">
        <v>17</v>
      </c>
      <c r="C850" t="s">
        <v>424</v>
      </c>
      <c r="D850" t="s">
        <v>45</v>
      </c>
      <c r="E850" t="s">
        <v>79</v>
      </c>
      <c r="F850" t="s">
        <v>463</v>
      </c>
      <c r="G850">
        <v>37.561111111111103</v>
      </c>
      <c r="H850">
        <v>168799.63</v>
      </c>
    </row>
    <row r="851" spans="1:8" x14ac:dyDescent="0.25">
      <c r="A851" t="s">
        <v>725</v>
      </c>
      <c r="B851">
        <v>18</v>
      </c>
      <c r="C851" t="s">
        <v>425</v>
      </c>
      <c r="D851" t="s">
        <v>46</v>
      </c>
      <c r="E851" t="s">
        <v>79</v>
      </c>
      <c r="F851" t="s">
        <v>463</v>
      </c>
      <c r="G851">
        <v>31.016666666666701</v>
      </c>
      <c r="H851">
        <v>139388.9</v>
      </c>
    </row>
    <row r="852" spans="1:8" x14ac:dyDescent="0.25">
      <c r="A852" t="s">
        <v>725</v>
      </c>
      <c r="B852">
        <v>19</v>
      </c>
      <c r="C852" t="s">
        <v>426</v>
      </c>
      <c r="D852" t="s">
        <v>47</v>
      </c>
      <c r="E852" t="s">
        <v>79</v>
      </c>
      <c r="F852" t="s">
        <v>463</v>
      </c>
      <c r="G852">
        <v>836.05</v>
      </c>
      <c r="H852">
        <v>3757208.7</v>
      </c>
    </row>
    <row r="853" spans="1:8" x14ac:dyDescent="0.25">
      <c r="A853" t="s">
        <v>725</v>
      </c>
      <c r="B853">
        <v>20</v>
      </c>
      <c r="C853" t="s">
        <v>427</v>
      </c>
      <c r="D853" t="s">
        <v>48</v>
      </c>
      <c r="E853" t="s">
        <v>79</v>
      </c>
      <c r="F853" t="s">
        <v>463</v>
      </c>
      <c r="G853">
        <v>38.872222222222199</v>
      </c>
      <c r="H853">
        <v>174691.77</v>
      </c>
    </row>
    <row r="854" spans="1:8" x14ac:dyDescent="0.25">
      <c r="A854" t="s">
        <v>725</v>
      </c>
      <c r="B854">
        <v>21</v>
      </c>
      <c r="C854" t="s">
        <v>428</v>
      </c>
      <c r="D854" t="s">
        <v>49</v>
      </c>
      <c r="E854" t="s">
        <v>79</v>
      </c>
      <c r="F854" t="s">
        <v>463</v>
      </c>
      <c r="G854">
        <v>11.4277777777778</v>
      </c>
      <c r="H854">
        <v>51356.43</v>
      </c>
    </row>
    <row r="855" spans="1:8" x14ac:dyDescent="0.25">
      <c r="A855" t="s">
        <v>725</v>
      </c>
      <c r="B855">
        <v>22</v>
      </c>
      <c r="C855" t="s">
        <v>429</v>
      </c>
      <c r="D855" t="s">
        <v>50</v>
      </c>
      <c r="E855" t="s">
        <v>79</v>
      </c>
      <c r="F855" t="s">
        <v>463</v>
      </c>
      <c r="G855">
        <v>49.961111111111101</v>
      </c>
      <c r="H855">
        <v>224525.23</v>
      </c>
    </row>
    <row r="856" spans="1:8" x14ac:dyDescent="0.25">
      <c r="A856" t="s">
        <v>725</v>
      </c>
      <c r="B856">
        <v>23</v>
      </c>
      <c r="C856" t="s">
        <v>430</v>
      </c>
      <c r="D856" t="s">
        <v>51</v>
      </c>
      <c r="E856" t="s">
        <v>79</v>
      </c>
      <c r="F856" t="s">
        <v>463</v>
      </c>
      <c r="G856">
        <v>0.99444444444444402</v>
      </c>
      <c r="H856">
        <v>4469.03</v>
      </c>
    </row>
    <row r="857" spans="1:8" x14ac:dyDescent="0.25">
      <c r="A857" t="s">
        <v>725</v>
      </c>
      <c r="B857">
        <v>24</v>
      </c>
      <c r="C857" t="s">
        <v>431</v>
      </c>
      <c r="D857" t="s">
        <v>52</v>
      </c>
      <c r="E857" t="s">
        <v>79</v>
      </c>
      <c r="F857" t="s">
        <v>463</v>
      </c>
      <c r="G857">
        <v>11.811111111111099</v>
      </c>
      <c r="H857">
        <v>53079.13</v>
      </c>
    </row>
    <row r="858" spans="1:8" x14ac:dyDescent="0.25">
      <c r="A858" t="s">
        <v>725</v>
      </c>
      <c r="B858">
        <v>25</v>
      </c>
      <c r="C858" t="s">
        <v>432</v>
      </c>
      <c r="D858" t="s">
        <v>53</v>
      </c>
      <c r="E858" t="s">
        <v>79</v>
      </c>
      <c r="F858" t="s">
        <v>463</v>
      </c>
      <c r="G858">
        <v>42.483333333333299</v>
      </c>
      <c r="H858">
        <v>190920.1</v>
      </c>
    </row>
    <row r="859" spans="1:8" x14ac:dyDescent="0.25">
      <c r="A859" t="s">
        <v>725</v>
      </c>
      <c r="B859">
        <v>26</v>
      </c>
      <c r="C859" t="s">
        <v>433</v>
      </c>
      <c r="D859" t="s">
        <v>54</v>
      </c>
      <c r="E859" t="s">
        <v>79</v>
      </c>
      <c r="F859" t="s">
        <v>463</v>
      </c>
      <c r="G859">
        <v>55.038888888888899</v>
      </c>
      <c r="H859">
        <v>247344.77</v>
      </c>
    </row>
    <row r="860" spans="1:8" x14ac:dyDescent="0.25">
      <c r="A860" t="s">
        <v>725</v>
      </c>
      <c r="B860">
        <v>27</v>
      </c>
      <c r="C860" t="s">
        <v>434</v>
      </c>
      <c r="D860" t="s">
        <v>55</v>
      </c>
      <c r="E860" t="s">
        <v>79</v>
      </c>
      <c r="F860" t="s">
        <v>463</v>
      </c>
      <c r="G860">
        <v>25.6</v>
      </c>
      <c r="H860">
        <v>115046.39999999999</v>
      </c>
    </row>
    <row r="861" spans="1:8" x14ac:dyDescent="0.25">
      <c r="A861" t="s">
        <v>725</v>
      </c>
      <c r="B861">
        <v>28</v>
      </c>
      <c r="C861" t="s">
        <v>435</v>
      </c>
      <c r="D861" t="s">
        <v>56</v>
      </c>
      <c r="E861" t="s">
        <v>79</v>
      </c>
      <c r="F861" t="s">
        <v>463</v>
      </c>
      <c r="G861">
        <v>11.1388888888889</v>
      </c>
      <c r="H861">
        <v>50058.17</v>
      </c>
    </row>
    <row r="862" spans="1:8" x14ac:dyDescent="0.25">
      <c r="A862" t="s">
        <v>725</v>
      </c>
      <c r="B862">
        <v>29</v>
      </c>
      <c r="C862" t="s">
        <v>436</v>
      </c>
      <c r="D862" t="s">
        <v>57</v>
      </c>
      <c r="E862" t="s">
        <v>79</v>
      </c>
      <c r="F862" t="s">
        <v>463</v>
      </c>
      <c r="G862">
        <v>2.37222222222222</v>
      </c>
      <c r="H862">
        <v>10660.77</v>
      </c>
    </row>
    <row r="863" spans="1:8" x14ac:dyDescent="0.25">
      <c r="A863" t="s">
        <v>725</v>
      </c>
      <c r="B863">
        <v>30</v>
      </c>
      <c r="C863" t="s">
        <v>437</v>
      </c>
      <c r="D863" t="s">
        <v>58</v>
      </c>
      <c r="E863" t="s">
        <v>79</v>
      </c>
      <c r="F863" t="s">
        <v>463</v>
      </c>
      <c r="G863">
        <v>237.972222222222</v>
      </c>
      <c r="H863">
        <v>1069447.17</v>
      </c>
    </row>
    <row r="864" spans="1:8" x14ac:dyDescent="0.25">
      <c r="A864" t="s">
        <v>725</v>
      </c>
      <c r="B864">
        <v>31</v>
      </c>
      <c r="C864" t="s">
        <v>438</v>
      </c>
      <c r="D864" t="s">
        <v>59</v>
      </c>
      <c r="E864" t="s">
        <v>79</v>
      </c>
      <c r="F864" t="s">
        <v>463</v>
      </c>
      <c r="G864">
        <v>169.93888888888901</v>
      </c>
      <c r="H864">
        <v>763705.37</v>
      </c>
    </row>
    <row r="865" spans="1:8" x14ac:dyDescent="0.25">
      <c r="A865" t="s">
        <v>725</v>
      </c>
      <c r="B865">
        <v>32</v>
      </c>
      <c r="C865" t="s">
        <v>439</v>
      </c>
      <c r="D865" t="s">
        <v>60</v>
      </c>
      <c r="E865" t="s">
        <v>79</v>
      </c>
      <c r="F865" t="s">
        <v>463</v>
      </c>
      <c r="G865">
        <v>56.75</v>
      </c>
      <c r="H865">
        <v>255034.5</v>
      </c>
    </row>
    <row r="866" spans="1:8" x14ac:dyDescent="0.25">
      <c r="A866" t="s">
        <v>725</v>
      </c>
      <c r="B866">
        <v>33</v>
      </c>
      <c r="C866" t="s">
        <v>440</v>
      </c>
      <c r="D866" t="s">
        <v>61</v>
      </c>
      <c r="E866" t="s">
        <v>79</v>
      </c>
      <c r="F866" t="s">
        <v>463</v>
      </c>
      <c r="G866">
        <v>464.70555555555597</v>
      </c>
      <c r="H866">
        <v>2088386.77</v>
      </c>
    </row>
    <row r="867" spans="1:8" x14ac:dyDescent="0.25">
      <c r="A867" t="s">
        <v>725</v>
      </c>
      <c r="B867">
        <v>34</v>
      </c>
      <c r="C867" t="s">
        <v>441</v>
      </c>
      <c r="D867" t="s">
        <v>62</v>
      </c>
      <c r="E867" t="s">
        <v>79</v>
      </c>
      <c r="F867" t="s">
        <v>463</v>
      </c>
      <c r="G867">
        <v>3</v>
      </c>
      <c r="H867">
        <v>13482</v>
      </c>
    </row>
    <row r="868" spans="1:8" x14ac:dyDescent="0.25">
      <c r="A868" t="s">
        <v>725</v>
      </c>
      <c r="B868">
        <v>35</v>
      </c>
      <c r="C868" t="s">
        <v>442</v>
      </c>
      <c r="D868" t="s">
        <v>63</v>
      </c>
      <c r="E868" t="s">
        <v>79</v>
      </c>
      <c r="F868" t="s">
        <v>463</v>
      </c>
      <c r="G868">
        <v>451.21666666666698</v>
      </c>
      <c r="H868">
        <v>2027767.7</v>
      </c>
    </row>
    <row r="869" spans="1:8" x14ac:dyDescent="0.25">
      <c r="A869" t="s">
        <v>725</v>
      </c>
      <c r="B869">
        <v>36</v>
      </c>
      <c r="C869" t="s">
        <v>443</v>
      </c>
      <c r="D869" t="s">
        <v>64</v>
      </c>
      <c r="E869" t="s">
        <v>79</v>
      </c>
      <c r="F869" t="s">
        <v>463</v>
      </c>
      <c r="G869">
        <v>575.25</v>
      </c>
      <c r="H869">
        <v>2585173.5</v>
      </c>
    </row>
    <row r="870" spans="1:8" x14ac:dyDescent="0.25">
      <c r="A870" t="s">
        <v>725</v>
      </c>
      <c r="B870">
        <v>37</v>
      </c>
      <c r="C870" t="s">
        <v>444</v>
      </c>
      <c r="D870" t="s">
        <v>65</v>
      </c>
      <c r="E870" t="s">
        <v>79</v>
      </c>
      <c r="F870" t="s">
        <v>463</v>
      </c>
      <c r="G870">
        <v>304.54444444444403</v>
      </c>
      <c r="H870">
        <v>1368622.73</v>
      </c>
    </row>
    <row r="871" spans="1:8" x14ac:dyDescent="0.25">
      <c r="A871" t="s">
        <v>725</v>
      </c>
      <c r="B871">
        <v>38</v>
      </c>
      <c r="C871" t="s">
        <v>445</v>
      </c>
      <c r="D871" t="s">
        <v>66</v>
      </c>
      <c r="E871" t="s">
        <v>79</v>
      </c>
      <c r="F871" t="s">
        <v>463</v>
      </c>
      <c r="G871">
        <v>239.527777777778</v>
      </c>
      <c r="H871">
        <v>1076437.83</v>
      </c>
    </row>
    <row r="872" spans="1:8" x14ac:dyDescent="0.25">
      <c r="A872" t="s">
        <v>725</v>
      </c>
      <c r="B872">
        <v>39</v>
      </c>
      <c r="C872" t="s">
        <v>446</v>
      </c>
      <c r="D872" t="s">
        <v>67</v>
      </c>
      <c r="E872" t="s">
        <v>79</v>
      </c>
      <c r="F872" t="s">
        <v>463</v>
      </c>
      <c r="G872">
        <v>93.05</v>
      </c>
      <c r="H872">
        <v>418166.7</v>
      </c>
    </row>
    <row r="873" spans="1:8" x14ac:dyDescent="0.25">
      <c r="A873" t="s">
        <v>725</v>
      </c>
      <c r="B873">
        <v>40</v>
      </c>
      <c r="C873" t="s">
        <v>447</v>
      </c>
      <c r="D873" t="s">
        <v>68</v>
      </c>
      <c r="E873" t="s">
        <v>79</v>
      </c>
      <c r="F873" t="s">
        <v>463</v>
      </c>
      <c r="G873">
        <v>80.05</v>
      </c>
      <c r="H873">
        <v>359744.7</v>
      </c>
    </row>
    <row r="874" spans="1:8" x14ac:dyDescent="0.25">
      <c r="A874" t="s">
        <v>725</v>
      </c>
      <c r="B874">
        <v>42</v>
      </c>
      <c r="C874" t="s">
        <v>448</v>
      </c>
      <c r="D874" t="s">
        <v>69</v>
      </c>
      <c r="E874" t="s">
        <v>79</v>
      </c>
      <c r="F874" t="s">
        <v>463</v>
      </c>
      <c r="G874">
        <v>616.02777777777806</v>
      </c>
      <c r="H874">
        <v>2768428.83</v>
      </c>
    </row>
    <row r="875" spans="1:8" x14ac:dyDescent="0.25">
      <c r="A875" t="s">
        <v>725</v>
      </c>
      <c r="B875">
        <v>68</v>
      </c>
      <c r="C875" t="s">
        <v>89</v>
      </c>
      <c r="D875" t="s">
        <v>90</v>
      </c>
      <c r="E875" t="s">
        <v>91</v>
      </c>
      <c r="F875" t="s">
        <v>463</v>
      </c>
      <c r="G875">
        <v>11.1222222222222</v>
      </c>
      <c r="H875">
        <v>49983.27</v>
      </c>
    </row>
    <row r="876" spans="1:8" x14ac:dyDescent="0.25">
      <c r="A876" t="s">
        <v>725</v>
      </c>
      <c r="B876">
        <v>74</v>
      </c>
      <c r="C876" t="s">
        <v>92</v>
      </c>
      <c r="D876" t="s">
        <v>93</v>
      </c>
      <c r="E876" t="s">
        <v>91</v>
      </c>
      <c r="F876" t="s">
        <v>463</v>
      </c>
      <c r="G876">
        <v>34.6</v>
      </c>
      <c r="H876">
        <v>155492.4</v>
      </c>
    </row>
    <row r="877" spans="1:8" x14ac:dyDescent="0.25">
      <c r="A877" t="s">
        <v>725</v>
      </c>
      <c r="B877">
        <v>81</v>
      </c>
      <c r="C877" t="s">
        <v>94</v>
      </c>
      <c r="D877" t="s">
        <v>95</v>
      </c>
      <c r="E877" t="s">
        <v>91</v>
      </c>
      <c r="F877" t="s">
        <v>463</v>
      </c>
      <c r="G877">
        <v>6.1</v>
      </c>
      <c r="H877">
        <v>27413.4</v>
      </c>
    </row>
    <row r="878" spans="1:8" x14ac:dyDescent="0.25">
      <c r="A878" t="s">
        <v>725</v>
      </c>
      <c r="B878">
        <v>82</v>
      </c>
      <c r="C878" t="s">
        <v>96</v>
      </c>
      <c r="D878" t="s">
        <v>97</v>
      </c>
      <c r="E878" t="s">
        <v>91</v>
      </c>
      <c r="F878" t="s">
        <v>463</v>
      </c>
      <c r="G878">
        <v>8.1388888888888893</v>
      </c>
      <c r="H878">
        <v>36576.17</v>
      </c>
    </row>
    <row r="879" spans="1:8" x14ac:dyDescent="0.25">
      <c r="A879" t="s">
        <v>725</v>
      </c>
      <c r="B879">
        <v>83</v>
      </c>
      <c r="C879" t="s">
        <v>98</v>
      </c>
      <c r="D879" t="s">
        <v>99</v>
      </c>
      <c r="E879" t="s">
        <v>91</v>
      </c>
      <c r="F879" t="s">
        <v>463</v>
      </c>
      <c r="G879">
        <v>0</v>
      </c>
      <c r="H879">
        <v>0</v>
      </c>
    </row>
    <row r="880" spans="1:8" x14ac:dyDescent="0.25">
      <c r="A880" t="s">
        <v>725</v>
      </c>
      <c r="B880">
        <v>86</v>
      </c>
      <c r="C880" t="s">
        <v>100</v>
      </c>
      <c r="D880" t="s">
        <v>101</v>
      </c>
      <c r="E880" t="s">
        <v>91</v>
      </c>
      <c r="F880" t="s">
        <v>463</v>
      </c>
      <c r="G880">
        <v>41.65</v>
      </c>
      <c r="H880">
        <v>187175.1</v>
      </c>
    </row>
    <row r="881" spans="1:8" x14ac:dyDescent="0.25">
      <c r="A881" t="s">
        <v>725</v>
      </c>
      <c r="B881">
        <v>87</v>
      </c>
      <c r="C881" t="s">
        <v>102</v>
      </c>
      <c r="D881" t="s">
        <v>103</v>
      </c>
      <c r="E881" t="s">
        <v>91</v>
      </c>
      <c r="F881" t="s">
        <v>463</v>
      </c>
      <c r="G881">
        <v>2.93333333333333</v>
      </c>
      <c r="H881">
        <v>13182.4</v>
      </c>
    </row>
    <row r="882" spans="1:8" x14ac:dyDescent="0.25">
      <c r="A882" t="s">
        <v>725</v>
      </c>
      <c r="B882">
        <v>89</v>
      </c>
      <c r="C882" t="s">
        <v>104</v>
      </c>
      <c r="D882" t="s">
        <v>105</v>
      </c>
      <c r="E882" t="s">
        <v>91</v>
      </c>
      <c r="F882" t="s">
        <v>463</v>
      </c>
      <c r="G882">
        <v>9.68888888888889</v>
      </c>
      <c r="H882">
        <v>43541.87</v>
      </c>
    </row>
    <row r="883" spans="1:8" x14ac:dyDescent="0.25">
      <c r="A883" t="s">
        <v>725</v>
      </c>
      <c r="B883">
        <v>91</v>
      </c>
      <c r="C883" t="s">
        <v>106</v>
      </c>
      <c r="D883" t="s">
        <v>107</v>
      </c>
      <c r="E883" t="s">
        <v>91</v>
      </c>
      <c r="F883" t="s">
        <v>463</v>
      </c>
      <c r="G883">
        <v>0</v>
      </c>
      <c r="H883">
        <v>0</v>
      </c>
    </row>
    <row r="884" spans="1:8" x14ac:dyDescent="0.25">
      <c r="A884" t="s">
        <v>725</v>
      </c>
      <c r="B884">
        <v>92</v>
      </c>
      <c r="C884" t="s">
        <v>108</v>
      </c>
      <c r="D884" t="s">
        <v>109</v>
      </c>
      <c r="E884" t="s">
        <v>91</v>
      </c>
      <c r="F884" t="s">
        <v>463</v>
      </c>
      <c r="G884">
        <v>0</v>
      </c>
      <c r="H884">
        <v>0</v>
      </c>
    </row>
    <row r="885" spans="1:8" x14ac:dyDescent="0.25">
      <c r="A885" t="s">
        <v>725</v>
      </c>
      <c r="B885">
        <v>93</v>
      </c>
      <c r="C885" t="s">
        <v>110</v>
      </c>
      <c r="D885" t="s">
        <v>111</v>
      </c>
      <c r="E885" t="s">
        <v>91</v>
      </c>
      <c r="F885" t="s">
        <v>463</v>
      </c>
      <c r="G885">
        <v>4.4777777777777796</v>
      </c>
      <c r="H885">
        <v>20123.13</v>
      </c>
    </row>
    <row r="886" spans="1:8" x14ac:dyDescent="0.25">
      <c r="A886" t="s">
        <v>725</v>
      </c>
      <c r="B886">
        <v>94</v>
      </c>
      <c r="C886" t="s">
        <v>112</v>
      </c>
      <c r="D886" t="s">
        <v>113</v>
      </c>
      <c r="E886" t="s">
        <v>91</v>
      </c>
      <c r="F886" t="s">
        <v>463</v>
      </c>
      <c r="G886">
        <v>8.9777777777777796</v>
      </c>
      <c r="H886">
        <v>40346.129999999997</v>
      </c>
    </row>
    <row r="887" spans="1:8" x14ac:dyDescent="0.25">
      <c r="A887" t="s">
        <v>725</v>
      </c>
      <c r="B887">
        <v>95</v>
      </c>
      <c r="C887" t="s">
        <v>114</v>
      </c>
      <c r="D887" t="s">
        <v>115</v>
      </c>
      <c r="E887" t="s">
        <v>91</v>
      </c>
      <c r="F887" t="s">
        <v>463</v>
      </c>
      <c r="G887">
        <v>7</v>
      </c>
      <c r="H887">
        <v>31458</v>
      </c>
    </row>
    <row r="888" spans="1:8" x14ac:dyDescent="0.25">
      <c r="A888" t="s">
        <v>725</v>
      </c>
      <c r="B888">
        <v>97</v>
      </c>
      <c r="C888" t="s">
        <v>116</v>
      </c>
      <c r="D888" t="s">
        <v>117</v>
      </c>
      <c r="E888" t="s">
        <v>91</v>
      </c>
      <c r="F888" t="s">
        <v>463</v>
      </c>
      <c r="G888">
        <v>2</v>
      </c>
      <c r="H888">
        <v>8988</v>
      </c>
    </row>
    <row r="889" spans="1:8" x14ac:dyDescent="0.25">
      <c r="A889" t="s">
        <v>725</v>
      </c>
      <c r="B889">
        <v>98</v>
      </c>
      <c r="C889" t="s">
        <v>118</v>
      </c>
      <c r="D889" t="s">
        <v>119</v>
      </c>
      <c r="E889" t="s">
        <v>91</v>
      </c>
      <c r="F889" t="s">
        <v>463</v>
      </c>
      <c r="G889">
        <v>0</v>
      </c>
      <c r="H889">
        <v>0</v>
      </c>
    </row>
    <row r="890" spans="1:8" x14ac:dyDescent="0.25">
      <c r="A890" t="s">
        <v>725</v>
      </c>
      <c r="B890" t="s">
        <v>120</v>
      </c>
      <c r="C890" t="s">
        <v>121</v>
      </c>
      <c r="D890" t="s">
        <v>122</v>
      </c>
      <c r="E890" t="s">
        <v>91</v>
      </c>
      <c r="F890" t="s">
        <v>463</v>
      </c>
      <c r="G890">
        <v>0</v>
      </c>
      <c r="H890">
        <v>0</v>
      </c>
    </row>
    <row r="891" spans="1:8" x14ac:dyDescent="0.25">
      <c r="A891" t="s">
        <v>725</v>
      </c>
      <c r="B891" t="s">
        <v>123</v>
      </c>
      <c r="C891" t="s">
        <v>124</v>
      </c>
      <c r="D891" t="s">
        <v>125</v>
      </c>
      <c r="E891" t="s">
        <v>91</v>
      </c>
      <c r="F891" t="s">
        <v>463</v>
      </c>
      <c r="G891">
        <v>3.0722222222222202</v>
      </c>
      <c r="H891">
        <v>13806.57</v>
      </c>
    </row>
    <row r="892" spans="1:8" x14ac:dyDescent="0.25">
      <c r="A892" t="s">
        <v>725</v>
      </c>
      <c r="B892" t="s">
        <v>126</v>
      </c>
      <c r="C892" t="s">
        <v>127</v>
      </c>
      <c r="D892" t="s">
        <v>128</v>
      </c>
      <c r="E892" t="s">
        <v>91</v>
      </c>
      <c r="F892" t="s">
        <v>463</v>
      </c>
      <c r="G892">
        <v>1</v>
      </c>
      <c r="H892">
        <v>4494</v>
      </c>
    </row>
    <row r="893" spans="1:8" x14ac:dyDescent="0.25">
      <c r="A893" t="s">
        <v>725</v>
      </c>
      <c r="B893" t="s">
        <v>129</v>
      </c>
      <c r="C893" t="s">
        <v>130</v>
      </c>
      <c r="D893" t="s">
        <v>131</v>
      </c>
      <c r="E893" t="s">
        <v>91</v>
      </c>
      <c r="F893" t="s">
        <v>463</v>
      </c>
      <c r="G893">
        <v>12.3611111111111</v>
      </c>
      <c r="H893">
        <v>55550.83</v>
      </c>
    </row>
    <row r="894" spans="1:8" x14ac:dyDescent="0.25">
      <c r="A894" t="s">
        <v>725</v>
      </c>
      <c r="B894" t="s">
        <v>132</v>
      </c>
      <c r="C894" t="s">
        <v>133</v>
      </c>
      <c r="D894" t="s">
        <v>134</v>
      </c>
      <c r="E894" t="s">
        <v>91</v>
      </c>
      <c r="F894" t="s">
        <v>463</v>
      </c>
      <c r="G894">
        <v>0</v>
      </c>
      <c r="H894">
        <v>0</v>
      </c>
    </row>
    <row r="895" spans="1:8" x14ac:dyDescent="0.25">
      <c r="A895" t="s">
        <v>725</v>
      </c>
      <c r="B895" t="s">
        <v>135</v>
      </c>
      <c r="C895" t="s">
        <v>136</v>
      </c>
      <c r="D895" t="s">
        <v>137</v>
      </c>
      <c r="E895" t="s">
        <v>91</v>
      </c>
      <c r="F895" t="s">
        <v>463</v>
      </c>
      <c r="G895">
        <v>2</v>
      </c>
      <c r="H895">
        <v>8988</v>
      </c>
    </row>
    <row r="896" spans="1:8" x14ac:dyDescent="0.25">
      <c r="A896" t="s">
        <v>725</v>
      </c>
      <c r="B896" t="s">
        <v>138</v>
      </c>
      <c r="C896" t="s">
        <v>139</v>
      </c>
      <c r="D896" t="s">
        <v>140</v>
      </c>
      <c r="E896" t="s">
        <v>91</v>
      </c>
      <c r="F896" t="s">
        <v>463</v>
      </c>
      <c r="G896">
        <v>0</v>
      </c>
      <c r="H896">
        <v>0</v>
      </c>
    </row>
    <row r="897" spans="1:8" x14ac:dyDescent="0.25">
      <c r="A897" t="s">
        <v>725</v>
      </c>
      <c r="B897" t="s">
        <v>141</v>
      </c>
      <c r="C897" t="s">
        <v>142</v>
      </c>
      <c r="D897" t="s">
        <v>143</v>
      </c>
      <c r="E897" t="s">
        <v>91</v>
      </c>
      <c r="F897" t="s">
        <v>463</v>
      </c>
      <c r="G897">
        <v>3.6722222222222198</v>
      </c>
      <c r="H897">
        <v>16502.97</v>
      </c>
    </row>
    <row r="898" spans="1:8" x14ac:dyDescent="0.25">
      <c r="A898" t="s">
        <v>725</v>
      </c>
      <c r="B898" t="s">
        <v>144</v>
      </c>
      <c r="C898" t="s">
        <v>145</v>
      </c>
      <c r="D898" t="s">
        <v>146</v>
      </c>
      <c r="E898" t="s">
        <v>91</v>
      </c>
      <c r="F898" t="s">
        <v>463</v>
      </c>
      <c r="G898">
        <v>0</v>
      </c>
      <c r="H898">
        <v>0</v>
      </c>
    </row>
    <row r="899" spans="1:8" x14ac:dyDescent="0.25">
      <c r="A899" t="s">
        <v>725</v>
      </c>
      <c r="B899" t="s">
        <v>147</v>
      </c>
      <c r="C899" t="s">
        <v>148</v>
      </c>
      <c r="D899" t="s">
        <v>149</v>
      </c>
      <c r="E899" t="s">
        <v>91</v>
      </c>
      <c r="F899" t="s">
        <v>463</v>
      </c>
      <c r="G899">
        <v>0</v>
      </c>
      <c r="H899">
        <v>0</v>
      </c>
    </row>
    <row r="900" spans="1:8" x14ac:dyDescent="0.25">
      <c r="A900" t="s">
        <v>725</v>
      </c>
      <c r="B900" t="s">
        <v>150</v>
      </c>
      <c r="C900" t="s">
        <v>151</v>
      </c>
      <c r="D900" t="s">
        <v>152</v>
      </c>
      <c r="E900" t="s">
        <v>91</v>
      </c>
      <c r="F900" t="s">
        <v>463</v>
      </c>
      <c r="G900">
        <v>7.18888888888889</v>
      </c>
      <c r="H900">
        <v>32306.87</v>
      </c>
    </row>
    <row r="901" spans="1:8" x14ac:dyDescent="0.25">
      <c r="A901" t="s">
        <v>725</v>
      </c>
      <c r="B901" t="s">
        <v>153</v>
      </c>
      <c r="C901" t="s">
        <v>154</v>
      </c>
      <c r="D901" t="s">
        <v>155</v>
      </c>
      <c r="E901" t="s">
        <v>91</v>
      </c>
      <c r="F901" t="s">
        <v>463</v>
      </c>
      <c r="G901">
        <v>1</v>
      </c>
      <c r="H901">
        <v>4494</v>
      </c>
    </row>
    <row r="902" spans="1:8" x14ac:dyDescent="0.25">
      <c r="A902" t="s">
        <v>725</v>
      </c>
      <c r="B902" t="s">
        <v>156</v>
      </c>
      <c r="C902" t="s">
        <v>157</v>
      </c>
      <c r="D902" t="s">
        <v>158</v>
      </c>
      <c r="E902" t="s">
        <v>91</v>
      </c>
      <c r="F902" t="s">
        <v>463</v>
      </c>
      <c r="G902">
        <v>0</v>
      </c>
      <c r="H902">
        <v>0</v>
      </c>
    </row>
    <row r="903" spans="1:8" x14ac:dyDescent="0.25">
      <c r="A903" t="s">
        <v>725</v>
      </c>
      <c r="B903" t="s">
        <v>159</v>
      </c>
      <c r="C903" t="s">
        <v>160</v>
      </c>
      <c r="D903" t="s">
        <v>161</v>
      </c>
      <c r="E903" t="s">
        <v>91</v>
      </c>
      <c r="F903" t="s">
        <v>463</v>
      </c>
      <c r="G903">
        <v>1</v>
      </c>
      <c r="H903">
        <v>4494</v>
      </c>
    </row>
    <row r="904" spans="1:8" x14ac:dyDescent="0.25">
      <c r="A904" t="s">
        <v>725</v>
      </c>
      <c r="B904" t="s">
        <v>162</v>
      </c>
      <c r="C904" t="s">
        <v>163</v>
      </c>
      <c r="D904" t="s">
        <v>164</v>
      </c>
      <c r="E904" t="s">
        <v>91</v>
      </c>
      <c r="F904" t="s">
        <v>463</v>
      </c>
      <c r="G904">
        <v>5.7111111111111104</v>
      </c>
      <c r="H904">
        <v>25665.73</v>
      </c>
    </row>
    <row r="905" spans="1:8" x14ac:dyDescent="0.25">
      <c r="A905" t="s">
        <v>725</v>
      </c>
      <c r="B905" t="s">
        <v>165</v>
      </c>
      <c r="C905" t="s">
        <v>166</v>
      </c>
      <c r="D905" t="s">
        <v>167</v>
      </c>
      <c r="E905" t="s">
        <v>91</v>
      </c>
      <c r="F905" t="s">
        <v>463</v>
      </c>
      <c r="G905">
        <v>3</v>
      </c>
      <c r="H905">
        <v>13482</v>
      </c>
    </row>
    <row r="906" spans="1:8" x14ac:dyDescent="0.25">
      <c r="A906" t="s">
        <v>725</v>
      </c>
      <c r="B906" t="s">
        <v>168</v>
      </c>
      <c r="C906" t="s">
        <v>169</v>
      </c>
      <c r="D906" t="s">
        <v>170</v>
      </c>
      <c r="E906" t="s">
        <v>91</v>
      </c>
      <c r="F906" t="s">
        <v>463</v>
      </c>
      <c r="G906">
        <v>5.37222222222222</v>
      </c>
      <c r="H906">
        <v>24142.77</v>
      </c>
    </row>
    <row r="907" spans="1:8" x14ac:dyDescent="0.25">
      <c r="A907" t="s">
        <v>725</v>
      </c>
      <c r="B907" t="s">
        <v>171</v>
      </c>
      <c r="C907" t="s">
        <v>172</v>
      </c>
      <c r="D907" t="s">
        <v>173</v>
      </c>
      <c r="E907" t="s">
        <v>91</v>
      </c>
      <c r="F907" t="s">
        <v>463</v>
      </c>
      <c r="G907">
        <v>0</v>
      </c>
      <c r="H907">
        <v>0</v>
      </c>
    </row>
    <row r="908" spans="1:8" x14ac:dyDescent="0.25">
      <c r="A908" t="s">
        <v>725</v>
      </c>
      <c r="B908" t="s">
        <v>174</v>
      </c>
      <c r="C908" t="s">
        <v>175</v>
      </c>
      <c r="D908" t="s">
        <v>176</v>
      </c>
      <c r="E908" t="s">
        <v>91</v>
      </c>
      <c r="F908" t="s">
        <v>463</v>
      </c>
      <c r="G908">
        <v>0</v>
      </c>
      <c r="H908">
        <v>0</v>
      </c>
    </row>
    <row r="909" spans="1:8" x14ac:dyDescent="0.25">
      <c r="A909" t="s">
        <v>725</v>
      </c>
      <c r="B909" t="s">
        <v>177</v>
      </c>
      <c r="C909" t="s">
        <v>178</v>
      </c>
      <c r="D909" t="s">
        <v>179</v>
      </c>
      <c r="E909" t="s">
        <v>91</v>
      </c>
      <c r="F909" t="s">
        <v>463</v>
      </c>
      <c r="G909">
        <v>5.81111111111111</v>
      </c>
      <c r="H909">
        <v>26115.13</v>
      </c>
    </row>
    <row r="910" spans="1:8" x14ac:dyDescent="0.25">
      <c r="A910" t="s">
        <v>725</v>
      </c>
      <c r="B910" t="s">
        <v>180</v>
      </c>
      <c r="C910" t="s">
        <v>181</v>
      </c>
      <c r="D910" t="s">
        <v>182</v>
      </c>
      <c r="E910" t="s">
        <v>91</v>
      </c>
      <c r="F910" t="s">
        <v>463</v>
      </c>
      <c r="G910">
        <v>7.4166666666666696</v>
      </c>
      <c r="H910">
        <v>33330.5</v>
      </c>
    </row>
    <row r="911" spans="1:8" x14ac:dyDescent="0.25">
      <c r="A911" t="s">
        <v>725</v>
      </c>
      <c r="B911" t="s">
        <v>183</v>
      </c>
      <c r="C911" t="s">
        <v>184</v>
      </c>
      <c r="D911" t="s">
        <v>185</v>
      </c>
      <c r="E911" t="s">
        <v>91</v>
      </c>
      <c r="F911" t="s">
        <v>463</v>
      </c>
      <c r="G911">
        <v>7.9222222222222198</v>
      </c>
      <c r="H911">
        <v>35602.47</v>
      </c>
    </row>
    <row r="912" spans="1:8" x14ac:dyDescent="0.25">
      <c r="A912" t="s">
        <v>725</v>
      </c>
      <c r="B912" t="s">
        <v>186</v>
      </c>
      <c r="C912" t="s">
        <v>187</v>
      </c>
      <c r="D912" t="s">
        <v>188</v>
      </c>
      <c r="E912" t="s">
        <v>91</v>
      </c>
      <c r="F912" t="s">
        <v>463</v>
      </c>
      <c r="G912">
        <v>1.63333333333333</v>
      </c>
      <c r="H912">
        <v>7340.2</v>
      </c>
    </row>
    <row r="913" spans="1:8" x14ac:dyDescent="0.25">
      <c r="A913" t="s">
        <v>725</v>
      </c>
      <c r="B913" t="s">
        <v>189</v>
      </c>
      <c r="C913" t="s">
        <v>190</v>
      </c>
      <c r="D913" t="s">
        <v>191</v>
      </c>
      <c r="E913" t="s">
        <v>91</v>
      </c>
      <c r="F913" t="s">
        <v>463</v>
      </c>
      <c r="G913">
        <v>9.0388888888888896</v>
      </c>
      <c r="H913">
        <v>40620.769999999997</v>
      </c>
    </row>
    <row r="914" spans="1:8" x14ac:dyDescent="0.25">
      <c r="A914" t="s">
        <v>725</v>
      </c>
      <c r="B914" t="s">
        <v>192</v>
      </c>
      <c r="C914" t="s">
        <v>193</v>
      </c>
      <c r="D914" t="s">
        <v>194</v>
      </c>
      <c r="E914" t="s">
        <v>91</v>
      </c>
      <c r="F914" t="s">
        <v>463</v>
      </c>
      <c r="G914">
        <v>2</v>
      </c>
      <c r="H914">
        <v>8988</v>
      </c>
    </row>
    <row r="915" spans="1:8" x14ac:dyDescent="0.25">
      <c r="A915" t="s">
        <v>725</v>
      </c>
      <c r="B915" t="s">
        <v>195</v>
      </c>
      <c r="C915" t="s">
        <v>196</v>
      </c>
      <c r="D915" t="s">
        <v>197</v>
      </c>
      <c r="E915" t="s">
        <v>91</v>
      </c>
      <c r="F915" t="s">
        <v>463</v>
      </c>
      <c r="G915">
        <v>7.4666666666666703</v>
      </c>
      <c r="H915">
        <v>33555.199999999997</v>
      </c>
    </row>
    <row r="916" spans="1:8" x14ac:dyDescent="0.25">
      <c r="A916" t="s">
        <v>725</v>
      </c>
      <c r="B916" t="s">
        <v>198</v>
      </c>
      <c r="C916" t="s">
        <v>199</v>
      </c>
      <c r="D916" t="s">
        <v>200</v>
      </c>
      <c r="E916" t="s">
        <v>91</v>
      </c>
      <c r="F916" t="s">
        <v>463</v>
      </c>
      <c r="G916">
        <v>2.1388888888888902</v>
      </c>
      <c r="H916">
        <v>9612.17</v>
      </c>
    </row>
    <row r="917" spans="1:8" x14ac:dyDescent="0.25">
      <c r="A917" t="s">
        <v>725</v>
      </c>
      <c r="B917" t="s">
        <v>201</v>
      </c>
      <c r="C917" t="s">
        <v>202</v>
      </c>
      <c r="D917" t="s">
        <v>203</v>
      </c>
      <c r="E917" t="s">
        <v>91</v>
      </c>
      <c r="F917" t="s">
        <v>463</v>
      </c>
      <c r="G917">
        <v>373.53888888888901</v>
      </c>
      <c r="H917">
        <v>1678683.77</v>
      </c>
    </row>
    <row r="918" spans="1:8" x14ac:dyDescent="0.25">
      <c r="A918" t="s">
        <v>725</v>
      </c>
      <c r="B918" t="s">
        <v>204</v>
      </c>
      <c r="C918" t="s">
        <v>205</v>
      </c>
      <c r="D918" t="s">
        <v>206</v>
      </c>
      <c r="E918" t="s">
        <v>91</v>
      </c>
      <c r="F918" t="s">
        <v>463</v>
      </c>
      <c r="G918">
        <v>8.2166666666666703</v>
      </c>
      <c r="H918">
        <v>36925.699999999997</v>
      </c>
    </row>
    <row r="919" spans="1:8" x14ac:dyDescent="0.25">
      <c r="A919" t="s">
        <v>725</v>
      </c>
      <c r="B919" t="s">
        <v>207</v>
      </c>
      <c r="C919" t="s">
        <v>208</v>
      </c>
      <c r="D919" t="s">
        <v>209</v>
      </c>
      <c r="E919" t="s">
        <v>91</v>
      </c>
      <c r="F919" t="s">
        <v>463</v>
      </c>
      <c r="G919">
        <v>13.661111111111101</v>
      </c>
      <c r="H919">
        <v>61393.03</v>
      </c>
    </row>
    <row r="920" spans="1:8" x14ac:dyDescent="0.25">
      <c r="A920" t="s">
        <v>725</v>
      </c>
      <c r="B920" t="s">
        <v>210</v>
      </c>
      <c r="C920" t="s">
        <v>211</v>
      </c>
      <c r="D920" t="s">
        <v>212</v>
      </c>
      <c r="E920" t="s">
        <v>91</v>
      </c>
      <c r="F920" t="s">
        <v>463</v>
      </c>
      <c r="G920">
        <v>4.1333333333333302</v>
      </c>
      <c r="H920">
        <v>18575.2</v>
      </c>
    </row>
    <row r="921" spans="1:8" x14ac:dyDescent="0.25">
      <c r="A921" t="s">
        <v>725</v>
      </c>
      <c r="B921" t="s">
        <v>213</v>
      </c>
      <c r="C921" t="s">
        <v>214</v>
      </c>
      <c r="D921" t="s">
        <v>215</v>
      </c>
      <c r="E921" t="s">
        <v>91</v>
      </c>
      <c r="F921" t="s">
        <v>463</v>
      </c>
      <c r="G921">
        <v>0</v>
      </c>
      <c r="H921">
        <v>0</v>
      </c>
    </row>
    <row r="922" spans="1:8" x14ac:dyDescent="0.25">
      <c r="A922" t="s">
        <v>725</v>
      </c>
      <c r="B922" t="s">
        <v>216</v>
      </c>
      <c r="C922" t="s">
        <v>217</v>
      </c>
      <c r="D922" t="s">
        <v>218</v>
      </c>
      <c r="E922" t="s">
        <v>91</v>
      </c>
      <c r="F922" t="s">
        <v>463</v>
      </c>
      <c r="G922">
        <v>0.45555555555555599</v>
      </c>
      <c r="H922">
        <v>2047.27</v>
      </c>
    </row>
    <row r="923" spans="1:8" x14ac:dyDescent="0.25">
      <c r="A923" t="s">
        <v>725</v>
      </c>
      <c r="B923" t="s">
        <v>219</v>
      </c>
      <c r="C923" t="s">
        <v>220</v>
      </c>
      <c r="D923" t="s">
        <v>221</v>
      </c>
      <c r="E923" t="s">
        <v>91</v>
      </c>
      <c r="F923" t="s">
        <v>463</v>
      </c>
      <c r="G923">
        <v>2.9555555555555602</v>
      </c>
      <c r="H923">
        <v>13282.27</v>
      </c>
    </row>
    <row r="924" spans="1:8" x14ac:dyDescent="0.25">
      <c r="A924" t="s">
        <v>725</v>
      </c>
      <c r="B924" t="s">
        <v>222</v>
      </c>
      <c r="C924" t="s">
        <v>223</v>
      </c>
      <c r="D924" t="s">
        <v>224</v>
      </c>
      <c r="E924" t="s">
        <v>91</v>
      </c>
      <c r="F924" t="s">
        <v>463</v>
      </c>
      <c r="G924">
        <v>1</v>
      </c>
      <c r="H924">
        <v>4494</v>
      </c>
    </row>
    <row r="925" spans="1:8" x14ac:dyDescent="0.25">
      <c r="A925" t="s">
        <v>725</v>
      </c>
      <c r="B925" t="s">
        <v>225</v>
      </c>
      <c r="C925" t="s">
        <v>226</v>
      </c>
      <c r="D925" t="s">
        <v>227</v>
      </c>
      <c r="E925" t="s">
        <v>91</v>
      </c>
      <c r="F925" t="s">
        <v>463</v>
      </c>
      <c r="G925">
        <v>2</v>
      </c>
      <c r="H925">
        <v>8988</v>
      </c>
    </row>
    <row r="926" spans="1:8" x14ac:dyDescent="0.25">
      <c r="A926" t="s">
        <v>725</v>
      </c>
      <c r="B926" t="s">
        <v>228</v>
      </c>
      <c r="C926" t="s">
        <v>229</v>
      </c>
      <c r="D926" t="s">
        <v>230</v>
      </c>
      <c r="E926" t="s">
        <v>91</v>
      </c>
      <c r="F926" t="s">
        <v>463</v>
      </c>
      <c r="G926">
        <v>5.4888888888888898</v>
      </c>
      <c r="H926">
        <v>24667.07</v>
      </c>
    </row>
    <row r="927" spans="1:8" x14ac:dyDescent="0.25">
      <c r="A927" t="s">
        <v>725</v>
      </c>
      <c r="B927" t="s">
        <v>231</v>
      </c>
      <c r="C927" t="s">
        <v>232</v>
      </c>
      <c r="D927" t="s">
        <v>233</v>
      </c>
      <c r="E927" t="s">
        <v>91</v>
      </c>
      <c r="F927" t="s">
        <v>463</v>
      </c>
      <c r="G927">
        <v>3</v>
      </c>
      <c r="H927">
        <v>13482</v>
      </c>
    </row>
    <row r="928" spans="1:8" x14ac:dyDescent="0.25">
      <c r="A928" t="s">
        <v>725</v>
      </c>
      <c r="B928" t="s">
        <v>234</v>
      </c>
      <c r="C928" t="s">
        <v>235</v>
      </c>
      <c r="D928" t="s">
        <v>236</v>
      </c>
      <c r="E928" t="s">
        <v>91</v>
      </c>
      <c r="F928" t="s">
        <v>463</v>
      </c>
      <c r="G928">
        <v>4.4444444444444402</v>
      </c>
      <c r="H928">
        <v>19973.330000000002</v>
      </c>
    </row>
    <row r="929" spans="1:8" x14ac:dyDescent="0.25">
      <c r="A929" t="s">
        <v>725</v>
      </c>
      <c r="B929" t="s">
        <v>237</v>
      </c>
      <c r="C929" t="s">
        <v>238</v>
      </c>
      <c r="D929" t="s">
        <v>239</v>
      </c>
      <c r="E929" t="s">
        <v>91</v>
      </c>
      <c r="F929" t="s">
        <v>463</v>
      </c>
      <c r="G929">
        <v>21.061111111111099</v>
      </c>
      <c r="H929">
        <v>94648.63</v>
      </c>
    </row>
    <row r="930" spans="1:8" x14ac:dyDescent="0.25">
      <c r="A930" t="s">
        <v>725</v>
      </c>
      <c r="B930" t="s">
        <v>240</v>
      </c>
      <c r="C930" t="s">
        <v>241</v>
      </c>
      <c r="D930" t="s">
        <v>242</v>
      </c>
      <c r="E930" t="s">
        <v>91</v>
      </c>
      <c r="F930" t="s">
        <v>463</v>
      </c>
      <c r="G930">
        <v>9.4166666666666696</v>
      </c>
      <c r="H930">
        <v>42318.5</v>
      </c>
    </row>
    <row r="931" spans="1:8" x14ac:dyDescent="0.25">
      <c r="A931" t="s">
        <v>725</v>
      </c>
      <c r="B931" t="s">
        <v>243</v>
      </c>
      <c r="C931" t="s">
        <v>244</v>
      </c>
      <c r="D931" t="s">
        <v>245</v>
      </c>
      <c r="E931" t="s">
        <v>91</v>
      </c>
      <c r="F931" t="s">
        <v>463</v>
      </c>
      <c r="G931">
        <v>14.8222222222222</v>
      </c>
      <c r="H931">
        <v>66611.070000000007</v>
      </c>
    </row>
    <row r="932" spans="1:8" x14ac:dyDescent="0.25">
      <c r="A932" t="s">
        <v>725</v>
      </c>
      <c r="B932" t="s">
        <v>246</v>
      </c>
      <c r="C932" t="s">
        <v>247</v>
      </c>
      <c r="D932" t="s">
        <v>248</v>
      </c>
      <c r="E932" t="s">
        <v>91</v>
      </c>
      <c r="F932" t="s">
        <v>463</v>
      </c>
      <c r="G932">
        <v>9.8333333333333304</v>
      </c>
      <c r="H932">
        <v>44191</v>
      </c>
    </row>
    <row r="933" spans="1:8" x14ac:dyDescent="0.25">
      <c r="A933" t="s">
        <v>725</v>
      </c>
      <c r="B933" t="s">
        <v>249</v>
      </c>
      <c r="C933" t="s">
        <v>250</v>
      </c>
      <c r="D933" t="s">
        <v>251</v>
      </c>
      <c r="E933" t="s">
        <v>91</v>
      </c>
      <c r="F933" t="s">
        <v>463</v>
      </c>
      <c r="G933">
        <v>2.0777777777777802</v>
      </c>
      <c r="H933">
        <v>9337.5300000000007</v>
      </c>
    </row>
    <row r="934" spans="1:8" x14ac:dyDescent="0.25">
      <c r="A934" t="s">
        <v>725</v>
      </c>
      <c r="B934" t="s">
        <v>252</v>
      </c>
      <c r="C934" t="s">
        <v>253</v>
      </c>
      <c r="D934" t="s">
        <v>254</v>
      </c>
      <c r="E934" t="s">
        <v>91</v>
      </c>
      <c r="F934" t="s">
        <v>463</v>
      </c>
      <c r="G934">
        <v>0.4</v>
      </c>
      <c r="H934">
        <v>1797.6</v>
      </c>
    </row>
    <row r="935" spans="1:8" x14ac:dyDescent="0.25">
      <c r="A935" t="s">
        <v>725</v>
      </c>
      <c r="B935" t="s">
        <v>255</v>
      </c>
      <c r="C935" t="s">
        <v>256</v>
      </c>
      <c r="D935" t="s">
        <v>257</v>
      </c>
      <c r="E935" t="s">
        <v>91</v>
      </c>
      <c r="F935" t="s">
        <v>463</v>
      </c>
      <c r="G935">
        <v>17.172222222222199</v>
      </c>
      <c r="H935">
        <v>77171.97</v>
      </c>
    </row>
    <row r="936" spans="1:8" x14ac:dyDescent="0.25">
      <c r="A936" t="s">
        <v>725</v>
      </c>
      <c r="B936" t="s">
        <v>258</v>
      </c>
      <c r="C936" t="s">
        <v>259</v>
      </c>
      <c r="D936" t="s">
        <v>260</v>
      </c>
      <c r="E936" t="s">
        <v>91</v>
      </c>
      <c r="F936" t="s">
        <v>463</v>
      </c>
      <c r="G936">
        <v>32.966666666666697</v>
      </c>
      <c r="H936">
        <v>148152.20000000001</v>
      </c>
    </row>
    <row r="937" spans="1:8" x14ac:dyDescent="0.25">
      <c r="A937" t="s">
        <v>725</v>
      </c>
      <c r="B937" t="s">
        <v>261</v>
      </c>
      <c r="C937" t="s">
        <v>262</v>
      </c>
      <c r="D937" t="s">
        <v>263</v>
      </c>
      <c r="E937" t="s">
        <v>91</v>
      </c>
      <c r="F937" t="s">
        <v>463</v>
      </c>
      <c r="G937">
        <v>9.1333333333333293</v>
      </c>
      <c r="H937">
        <v>41045.199999999997</v>
      </c>
    </row>
    <row r="938" spans="1:8" x14ac:dyDescent="0.25">
      <c r="A938" t="s">
        <v>725</v>
      </c>
      <c r="B938" t="s">
        <v>264</v>
      </c>
      <c r="C938" t="s">
        <v>265</v>
      </c>
      <c r="D938" t="s">
        <v>266</v>
      </c>
      <c r="E938" t="s">
        <v>91</v>
      </c>
      <c r="F938" t="s">
        <v>463</v>
      </c>
      <c r="G938">
        <v>17.683333333333302</v>
      </c>
      <c r="H938">
        <v>79468.899999999994</v>
      </c>
    </row>
    <row r="939" spans="1:8" x14ac:dyDescent="0.25">
      <c r="A939" t="s">
        <v>725</v>
      </c>
      <c r="B939" t="s">
        <v>267</v>
      </c>
      <c r="C939" t="s">
        <v>268</v>
      </c>
      <c r="D939" t="s">
        <v>269</v>
      </c>
      <c r="E939" t="s">
        <v>91</v>
      </c>
      <c r="F939" t="s">
        <v>463</v>
      </c>
      <c r="G939">
        <v>5.6333333333333302</v>
      </c>
      <c r="H939">
        <v>25316.2</v>
      </c>
    </row>
    <row r="940" spans="1:8" x14ac:dyDescent="0.25">
      <c r="A940" t="s">
        <v>725</v>
      </c>
      <c r="B940" t="s">
        <v>270</v>
      </c>
      <c r="C940" t="s">
        <v>271</v>
      </c>
      <c r="D940" t="s">
        <v>272</v>
      </c>
      <c r="E940" t="s">
        <v>91</v>
      </c>
      <c r="F940" t="s">
        <v>463</v>
      </c>
      <c r="G940">
        <v>7.2277777777777796</v>
      </c>
      <c r="H940">
        <v>32481.63</v>
      </c>
    </row>
    <row r="941" spans="1:8" x14ac:dyDescent="0.25">
      <c r="A941" t="s">
        <v>725</v>
      </c>
      <c r="B941" t="s">
        <v>273</v>
      </c>
      <c r="C941" t="s">
        <v>274</v>
      </c>
      <c r="D941" t="s">
        <v>275</v>
      </c>
      <c r="E941" t="s">
        <v>91</v>
      </c>
      <c r="F941" t="s">
        <v>463</v>
      </c>
      <c r="G941">
        <v>6.05</v>
      </c>
      <c r="H941">
        <v>27188.7</v>
      </c>
    </row>
    <row r="942" spans="1:8" x14ac:dyDescent="0.25">
      <c r="A942" t="s">
        <v>725</v>
      </c>
      <c r="B942" t="s">
        <v>276</v>
      </c>
      <c r="C942" t="s">
        <v>277</v>
      </c>
      <c r="D942" t="s">
        <v>278</v>
      </c>
      <c r="E942" t="s">
        <v>91</v>
      </c>
      <c r="F942" t="s">
        <v>463</v>
      </c>
      <c r="G942">
        <v>5.5111111111111102</v>
      </c>
      <c r="H942">
        <v>24766.93</v>
      </c>
    </row>
    <row r="943" spans="1:8" x14ac:dyDescent="0.25">
      <c r="A943" t="s">
        <v>725</v>
      </c>
      <c r="B943" t="s">
        <v>279</v>
      </c>
      <c r="C943" t="s">
        <v>280</v>
      </c>
      <c r="D943" t="s">
        <v>281</v>
      </c>
      <c r="E943" t="s">
        <v>91</v>
      </c>
      <c r="F943" t="s">
        <v>463</v>
      </c>
      <c r="G943">
        <v>0.33888888888888902</v>
      </c>
      <c r="H943">
        <v>1522.97</v>
      </c>
    </row>
    <row r="944" spans="1:8" x14ac:dyDescent="0.25">
      <c r="A944" t="s">
        <v>725</v>
      </c>
      <c r="B944" t="s">
        <v>282</v>
      </c>
      <c r="C944" t="s">
        <v>283</v>
      </c>
      <c r="D944" t="s">
        <v>284</v>
      </c>
      <c r="E944" t="s">
        <v>91</v>
      </c>
      <c r="F944" t="s">
        <v>463</v>
      </c>
      <c r="G944">
        <v>2.5722222222222202</v>
      </c>
      <c r="H944">
        <v>11559.57</v>
      </c>
    </row>
    <row r="945" spans="1:8" x14ac:dyDescent="0.25">
      <c r="A945" t="s">
        <v>725</v>
      </c>
      <c r="B945" t="s">
        <v>285</v>
      </c>
      <c r="C945" t="s">
        <v>286</v>
      </c>
      <c r="D945" t="s">
        <v>287</v>
      </c>
      <c r="E945" t="s">
        <v>91</v>
      </c>
      <c r="F945" t="s">
        <v>463</v>
      </c>
      <c r="G945">
        <v>2</v>
      </c>
      <c r="H945">
        <v>8988</v>
      </c>
    </row>
    <row r="946" spans="1:8" x14ac:dyDescent="0.25">
      <c r="A946" t="s">
        <v>725</v>
      </c>
      <c r="B946" t="s">
        <v>288</v>
      </c>
      <c r="C946" t="s">
        <v>289</v>
      </c>
      <c r="D946" t="s">
        <v>290</v>
      </c>
      <c r="E946" t="s">
        <v>91</v>
      </c>
      <c r="F946" t="s">
        <v>463</v>
      </c>
      <c r="G946">
        <v>5.7277777777777796</v>
      </c>
      <c r="H946">
        <v>25740.63</v>
      </c>
    </row>
    <row r="947" spans="1:8" x14ac:dyDescent="0.25">
      <c r="A947" t="s">
        <v>725</v>
      </c>
      <c r="B947" t="s">
        <v>291</v>
      </c>
      <c r="C947" t="s">
        <v>292</v>
      </c>
      <c r="D947" t="s">
        <v>293</v>
      </c>
      <c r="E947" t="s">
        <v>91</v>
      </c>
      <c r="F947" t="s">
        <v>463</v>
      </c>
      <c r="G947">
        <v>0</v>
      </c>
      <c r="H947">
        <v>0</v>
      </c>
    </row>
    <row r="948" spans="1:8" x14ac:dyDescent="0.25">
      <c r="A948" t="s">
        <v>725</v>
      </c>
      <c r="B948" t="s">
        <v>294</v>
      </c>
      <c r="C948" t="s">
        <v>295</v>
      </c>
      <c r="D948" t="s">
        <v>296</v>
      </c>
      <c r="E948" t="s">
        <v>91</v>
      </c>
      <c r="F948" t="s">
        <v>463</v>
      </c>
      <c r="G948">
        <v>4</v>
      </c>
      <c r="H948">
        <v>17976</v>
      </c>
    </row>
    <row r="949" spans="1:8" x14ac:dyDescent="0.25">
      <c r="A949" t="s">
        <v>725</v>
      </c>
      <c r="B949" t="s">
        <v>297</v>
      </c>
      <c r="C949" t="s">
        <v>298</v>
      </c>
      <c r="D949" t="s">
        <v>299</v>
      </c>
      <c r="E949" t="s">
        <v>91</v>
      </c>
      <c r="F949" t="s">
        <v>463</v>
      </c>
      <c r="G949">
        <v>62.8611111111111</v>
      </c>
      <c r="H949">
        <v>282497.83</v>
      </c>
    </row>
    <row r="950" spans="1:8" x14ac:dyDescent="0.25">
      <c r="A950" t="s">
        <v>725</v>
      </c>
      <c r="B950" t="s">
        <v>300</v>
      </c>
      <c r="C950" t="s">
        <v>301</v>
      </c>
      <c r="D950" t="s">
        <v>302</v>
      </c>
      <c r="E950" t="s">
        <v>91</v>
      </c>
      <c r="F950" t="s">
        <v>463</v>
      </c>
      <c r="G950">
        <v>5.7388888888888898</v>
      </c>
      <c r="H950">
        <v>25790.57</v>
      </c>
    </row>
    <row r="951" spans="1:8" x14ac:dyDescent="0.25">
      <c r="A951" t="s">
        <v>725</v>
      </c>
      <c r="B951" t="s">
        <v>303</v>
      </c>
      <c r="C951" t="s">
        <v>304</v>
      </c>
      <c r="D951" t="s">
        <v>305</v>
      </c>
      <c r="E951" t="s">
        <v>91</v>
      </c>
      <c r="F951" t="s">
        <v>463</v>
      </c>
      <c r="G951">
        <v>2.8</v>
      </c>
      <c r="H951">
        <v>12583.2</v>
      </c>
    </row>
    <row r="952" spans="1:8" x14ac:dyDescent="0.25">
      <c r="A952" t="s">
        <v>725</v>
      </c>
      <c r="B952" t="s">
        <v>306</v>
      </c>
      <c r="C952" t="s">
        <v>307</v>
      </c>
      <c r="D952" t="s">
        <v>308</v>
      </c>
      <c r="E952" t="s">
        <v>91</v>
      </c>
      <c r="F952" t="s">
        <v>463</v>
      </c>
      <c r="G952">
        <v>2.6444444444444399</v>
      </c>
      <c r="H952">
        <v>11884.13</v>
      </c>
    </row>
    <row r="953" spans="1:8" x14ac:dyDescent="0.25">
      <c r="A953" t="s">
        <v>725</v>
      </c>
      <c r="B953" t="s">
        <v>309</v>
      </c>
      <c r="C953" t="s">
        <v>310</v>
      </c>
      <c r="D953" t="s">
        <v>311</v>
      </c>
      <c r="E953" t="s">
        <v>91</v>
      </c>
      <c r="F953" t="s">
        <v>463</v>
      </c>
      <c r="G953">
        <v>0</v>
      </c>
      <c r="H953">
        <v>0</v>
      </c>
    </row>
    <row r="954" spans="1:8" x14ac:dyDescent="0.25">
      <c r="A954" t="s">
        <v>725</v>
      </c>
      <c r="B954" t="s">
        <v>312</v>
      </c>
      <c r="C954" t="s">
        <v>313</v>
      </c>
      <c r="D954" t="s">
        <v>314</v>
      </c>
      <c r="E954" t="s">
        <v>91</v>
      </c>
      <c r="F954" t="s">
        <v>463</v>
      </c>
      <c r="G954">
        <v>0</v>
      </c>
      <c r="H954">
        <v>0</v>
      </c>
    </row>
    <row r="955" spans="1:8" x14ac:dyDescent="0.25">
      <c r="A955" t="s">
        <v>725</v>
      </c>
      <c r="B955" t="s">
        <v>315</v>
      </c>
      <c r="C955" t="s">
        <v>316</v>
      </c>
      <c r="D955" t="s">
        <v>317</v>
      </c>
      <c r="E955" t="s">
        <v>91</v>
      </c>
      <c r="F955" t="s">
        <v>463</v>
      </c>
      <c r="G955">
        <v>1</v>
      </c>
      <c r="H955">
        <v>4494</v>
      </c>
    </row>
    <row r="956" spans="1:8" x14ac:dyDescent="0.25">
      <c r="A956" t="s">
        <v>725</v>
      </c>
      <c r="B956" t="s">
        <v>318</v>
      </c>
      <c r="C956" t="s">
        <v>319</v>
      </c>
      <c r="D956" t="s">
        <v>320</v>
      </c>
      <c r="E956" t="s">
        <v>91</v>
      </c>
      <c r="F956" t="s">
        <v>463</v>
      </c>
      <c r="G956">
        <v>1</v>
      </c>
      <c r="H956">
        <v>4494</v>
      </c>
    </row>
    <row r="957" spans="1:8" x14ac:dyDescent="0.25">
      <c r="A957" t="s">
        <v>725</v>
      </c>
      <c r="B957" t="s">
        <v>321</v>
      </c>
      <c r="C957" t="s">
        <v>322</v>
      </c>
      <c r="D957" t="s">
        <v>323</v>
      </c>
      <c r="E957" t="s">
        <v>91</v>
      </c>
      <c r="F957" t="s">
        <v>463</v>
      </c>
      <c r="G957">
        <v>9.0777777777777793</v>
      </c>
      <c r="H957">
        <v>40795.53</v>
      </c>
    </row>
    <row r="958" spans="1:8" x14ac:dyDescent="0.25">
      <c r="A958" t="s">
        <v>725</v>
      </c>
      <c r="B958" t="s">
        <v>324</v>
      </c>
      <c r="C958" t="s">
        <v>325</v>
      </c>
      <c r="D958" t="s">
        <v>326</v>
      </c>
      <c r="E958" t="s">
        <v>91</v>
      </c>
      <c r="F958" t="s">
        <v>463</v>
      </c>
      <c r="G958">
        <v>0</v>
      </c>
      <c r="H958">
        <v>0</v>
      </c>
    </row>
    <row r="959" spans="1:8" x14ac:dyDescent="0.25">
      <c r="A959" t="s">
        <v>725</v>
      </c>
      <c r="B959" t="s">
        <v>327</v>
      </c>
      <c r="C959" t="s">
        <v>328</v>
      </c>
      <c r="D959" t="s">
        <v>329</v>
      </c>
      <c r="E959" t="s">
        <v>91</v>
      </c>
      <c r="F959" t="s">
        <v>463</v>
      </c>
      <c r="G959">
        <v>0</v>
      </c>
      <c r="H959">
        <v>0</v>
      </c>
    </row>
    <row r="960" spans="1:8" x14ac:dyDescent="0.25">
      <c r="A960" t="s">
        <v>725</v>
      </c>
      <c r="B960" t="s">
        <v>330</v>
      </c>
      <c r="C960" t="s">
        <v>331</v>
      </c>
      <c r="D960" t="s">
        <v>332</v>
      </c>
      <c r="E960" t="s">
        <v>91</v>
      </c>
      <c r="F960" t="s">
        <v>463</v>
      </c>
      <c r="G960">
        <v>0</v>
      </c>
      <c r="H960">
        <v>0</v>
      </c>
    </row>
    <row r="961" spans="1:8" x14ac:dyDescent="0.25">
      <c r="A961" t="s">
        <v>725</v>
      </c>
      <c r="B961" t="s">
        <v>333</v>
      </c>
      <c r="C961" t="s">
        <v>334</v>
      </c>
      <c r="D961" t="s">
        <v>335</v>
      </c>
      <c r="E961" t="s">
        <v>91</v>
      </c>
      <c r="F961" t="s">
        <v>463</v>
      </c>
      <c r="G961">
        <v>0</v>
      </c>
      <c r="H961">
        <v>0</v>
      </c>
    </row>
    <row r="962" spans="1:8" x14ac:dyDescent="0.25">
      <c r="A962" t="s">
        <v>725</v>
      </c>
      <c r="B962" t="s">
        <v>336</v>
      </c>
      <c r="C962" t="s">
        <v>337</v>
      </c>
      <c r="D962" t="s">
        <v>338</v>
      </c>
      <c r="E962" t="s">
        <v>91</v>
      </c>
      <c r="F962" t="s">
        <v>463</v>
      </c>
      <c r="G962">
        <v>2.25555555555556</v>
      </c>
      <c r="H962">
        <v>10136.469999999999</v>
      </c>
    </row>
    <row r="963" spans="1:8" x14ac:dyDescent="0.25">
      <c r="A963" t="s">
        <v>725</v>
      </c>
      <c r="B963" t="s">
        <v>339</v>
      </c>
      <c r="C963" t="s">
        <v>340</v>
      </c>
      <c r="D963" t="s">
        <v>341</v>
      </c>
      <c r="E963" t="s">
        <v>91</v>
      </c>
      <c r="F963" t="s">
        <v>463</v>
      </c>
      <c r="G963">
        <v>30.005555555555599</v>
      </c>
      <c r="H963">
        <v>134844.97</v>
      </c>
    </row>
    <row r="964" spans="1:8" x14ac:dyDescent="0.25">
      <c r="A964" t="s">
        <v>725</v>
      </c>
      <c r="B964" t="s">
        <v>342</v>
      </c>
      <c r="C964" t="s">
        <v>343</v>
      </c>
      <c r="D964" t="s">
        <v>344</v>
      </c>
      <c r="E964" t="s">
        <v>91</v>
      </c>
      <c r="F964" t="s">
        <v>463</v>
      </c>
      <c r="G964">
        <v>4</v>
      </c>
      <c r="H964">
        <v>17976</v>
      </c>
    </row>
    <row r="965" spans="1:8" x14ac:dyDescent="0.25">
      <c r="A965" t="s">
        <v>725</v>
      </c>
      <c r="B965" t="s">
        <v>345</v>
      </c>
      <c r="C965" t="s">
        <v>346</v>
      </c>
      <c r="D965" t="s">
        <v>347</v>
      </c>
      <c r="E965" t="s">
        <v>91</v>
      </c>
      <c r="F965" t="s">
        <v>463</v>
      </c>
      <c r="G965">
        <v>1.3277777777777799</v>
      </c>
      <c r="H965">
        <v>5967.03</v>
      </c>
    </row>
    <row r="966" spans="1:8" x14ac:dyDescent="0.25">
      <c r="A966" t="s">
        <v>725</v>
      </c>
      <c r="B966" t="s">
        <v>348</v>
      </c>
      <c r="C966" t="s">
        <v>349</v>
      </c>
      <c r="D966" t="s">
        <v>350</v>
      </c>
      <c r="E966" t="s">
        <v>91</v>
      </c>
      <c r="F966" t="s">
        <v>463</v>
      </c>
      <c r="G966">
        <v>5</v>
      </c>
      <c r="H966">
        <v>22470</v>
      </c>
    </row>
    <row r="967" spans="1:8" x14ac:dyDescent="0.25">
      <c r="A967" t="s">
        <v>725</v>
      </c>
      <c r="B967" t="s">
        <v>351</v>
      </c>
      <c r="C967" t="s">
        <v>352</v>
      </c>
      <c r="D967" t="s">
        <v>353</v>
      </c>
      <c r="E967" t="s">
        <v>91</v>
      </c>
      <c r="F967" t="s">
        <v>463</v>
      </c>
      <c r="G967">
        <v>1.1111111111111099E-2</v>
      </c>
      <c r="H967">
        <v>49.93</v>
      </c>
    </row>
    <row r="968" spans="1:8" x14ac:dyDescent="0.25">
      <c r="A968" t="s">
        <v>725</v>
      </c>
      <c r="B968" t="s">
        <v>354</v>
      </c>
      <c r="C968" t="s">
        <v>355</v>
      </c>
      <c r="D968" t="s">
        <v>356</v>
      </c>
      <c r="E968" t="s">
        <v>91</v>
      </c>
      <c r="F968" t="s">
        <v>463</v>
      </c>
      <c r="G968">
        <v>16.927777777777798</v>
      </c>
      <c r="H968">
        <v>76073.429999999993</v>
      </c>
    </row>
    <row r="969" spans="1:8" x14ac:dyDescent="0.25">
      <c r="A969" t="s">
        <v>725</v>
      </c>
      <c r="B969" t="s">
        <v>357</v>
      </c>
      <c r="C969" t="s">
        <v>358</v>
      </c>
      <c r="D969" t="s">
        <v>359</v>
      </c>
      <c r="E969" t="s">
        <v>91</v>
      </c>
      <c r="F969" t="s">
        <v>463</v>
      </c>
      <c r="G969">
        <v>1</v>
      </c>
      <c r="H969">
        <v>4494</v>
      </c>
    </row>
    <row r="970" spans="1:8" x14ac:dyDescent="0.25">
      <c r="A970" t="s">
        <v>725</v>
      </c>
      <c r="B970" t="s">
        <v>360</v>
      </c>
      <c r="C970" t="s">
        <v>361</v>
      </c>
      <c r="D970" t="s">
        <v>362</v>
      </c>
      <c r="E970" t="s">
        <v>91</v>
      </c>
      <c r="F970" t="s">
        <v>463</v>
      </c>
      <c r="G970">
        <v>1</v>
      </c>
      <c r="H970">
        <v>4494</v>
      </c>
    </row>
    <row r="971" spans="1:8" x14ac:dyDescent="0.25">
      <c r="A971" t="s">
        <v>725</v>
      </c>
      <c r="B971" t="s">
        <v>363</v>
      </c>
      <c r="C971" t="s">
        <v>364</v>
      </c>
      <c r="D971" t="s">
        <v>365</v>
      </c>
      <c r="E971" t="s">
        <v>91</v>
      </c>
      <c r="F971" t="s">
        <v>463</v>
      </c>
      <c r="G971">
        <v>5.7333333333333298</v>
      </c>
      <c r="H971">
        <v>25765.599999999999</v>
      </c>
    </row>
    <row r="972" spans="1:8" x14ac:dyDescent="0.25">
      <c r="A972" t="s">
        <v>725</v>
      </c>
      <c r="B972" t="s">
        <v>366</v>
      </c>
      <c r="C972" t="s">
        <v>367</v>
      </c>
      <c r="D972" t="s">
        <v>368</v>
      </c>
      <c r="E972" t="s">
        <v>91</v>
      </c>
      <c r="F972" t="s">
        <v>463</v>
      </c>
      <c r="G972">
        <v>0</v>
      </c>
      <c r="H972">
        <v>0</v>
      </c>
    </row>
    <row r="973" spans="1:8" x14ac:dyDescent="0.25">
      <c r="A973" t="s">
        <v>725</v>
      </c>
      <c r="B973" t="s">
        <v>369</v>
      </c>
      <c r="C973" t="s">
        <v>370</v>
      </c>
      <c r="D973" t="s">
        <v>371</v>
      </c>
      <c r="E973" t="s">
        <v>91</v>
      </c>
      <c r="F973" t="s">
        <v>463</v>
      </c>
      <c r="G973">
        <v>2.31666666666667</v>
      </c>
      <c r="H973">
        <v>10411.1</v>
      </c>
    </row>
    <row r="974" spans="1:8" x14ac:dyDescent="0.25">
      <c r="A974" t="s">
        <v>725</v>
      </c>
      <c r="B974" t="s">
        <v>372</v>
      </c>
      <c r="C974" t="s">
        <v>373</v>
      </c>
      <c r="D974" t="s">
        <v>374</v>
      </c>
      <c r="E974" t="s">
        <v>91</v>
      </c>
      <c r="F974" t="s">
        <v>463</v>
      </c>
      <c r="G974">
        <v>5.0333333333333297</v>
      </c>
      <c r="H974">
        <v>22619.8</v>
      </c>
    </row>
    <row r="975" spans="1:8" x14ac:dyDescent="0.25">
      <c r="A975" t="s">
        <v>725</v>
      </c>
      <c r="B975" t="s">
        <v>375</v>
      </c>
      <c r="C975" t="s">
        <v>376</v>
      </c>
      <c r="D975" t="s">
        <v>377</v>
      </c>
      <c r="E975" t="s">
        <v>91</v>
      </c>
      <c r="F975" t="s">
        <v>463</v>
      </c>
      <c r="G975">
        <v>1.37222222222222</v>
      </c>
      <c r="H975">
        <v>6166.77</v>
      </c>
    </row>
    <row r="976" spans="1:8" x14ac:dyDescent="0.25">
      <c r="A976" t="s">
        <v>725</v>
      </c>
      <c r="B976" t="s">
        <v>378</v>
      </c>
      <c r="C976" t="s">
        <v>379</v>
      </c>
      <c r="D976" t="s">
        <v>380</v>
      </c>
      <c r="E976" t="s">
        <v>91</v>
      </c>
      <c r="F976" t="s">
        <v>463</v>
      </c>
      <c r="G976">
        <v>19</v>
      </c>
      <c r="H976">
        <v>85386</v>
      </c>
    </row>
    <row r="977" spans="1:8" x14ac:dyDescent="0.25">
      <c r="A977" t="s">
        <v>725</v>
      </c>
      <c r="B977" t="s">
        <v>381</v>
      </c>
      <c r="C977" t="s">
        <v>382</v>
      </c>
      <c r="D977" t="s">
        <v>383</v>
      </c>
      <c r="E977" t="s">
        <v>91</v>
      </c>
      <c r="F977" t="s">
        <v>463</v>
      </c>
      <c r="G977">
        <v>1.5166666666666699</v>
      </c>
      <c r="H977">
        <v>6815.9</v>
      </c>
    </row>
    <row r="978" spans="1:8" x14ac:dyDescent="0.25">
      <c r="A978" t="s">
        <v>725</v>
      </c>
      <c r="B978" t="s">
        <v>384</v>
      </c>
      <c r="C978" t="s">
        <v>385</v>
      </c>
      <c r="D978" t="s">
        <v>386</v>
      </c>
      <c r="E978" t="s">
        <v>91</v>
      </c>
      <c r="F978" t="s">
        <v>463</v>
      </c>
      <c r="G978">
        <v>0</v>
      </c>
      <c r="H978">
        <v>0</v>
      </c>
    </row>
    <row r="979" spans="1:8" x14ac:dyDescent="0.25">
      <c r="A979" t="s">
        <v>725</v>
      </c>
      <c r="B979" t="s">
        <v>387</v>
      </c>
      <c r="C979" t="s">
        <v>388</v>
      </c>
      <c r="D979" t="s">
        <v>389</v>
      </c>
      <c r="E979" t="s">
        <v>91</v>
      </c>
      <c r="F979" t="s">
        <v>463</v>
      </c>
      <c r="G979">
        <v>1.57222222222222</v>
      </c>
      <c r="H979">
        <v>7065.57</v>
      </c>
    </row>
    <row r="980" spans="1:8" x14ac:dyDescent="0.25">
      <c r="A980" t="s">
        <v>725</v>
      </c>
      <c r="B980" t="s">
        <v>390</v>
      </c>
      <c r="C980" t="s">
        <v>391</v>
      </c>
      <c r="D980" t="s">
        <v>392</v>
      </c>
      <c r="E980" t="s">
        <v>91</v>
      </c>
      <c r="F980" t="s">
        <v>463</v>
      </c>
      <c r="G980">
        <v>0</v>
      </c>
      <c r="H980">
        <v>0</v>
      </c>
    </row>
    <row r="981" spans="1:8" x14ac:dyDescent="0.25">
      <c r="A981" t="s">
        <v>725</v>
      </c>
      <c r="B981" t="s">
        <v>393</v>
      </c>
      <c r="C981" t="s">
        <v>394</v>
      </c>
      <c r="D981" t="s">
        <v>395</v>
      </c>
      <c r="E981" t="s">
        <v>91</v>
      </c>
      <c r="F981" t="s">
        <v>463</v>
      </c>
      <c r="G981">
        <v>0.17777777777777801</v>
      </c>
      <c r="H981">
        <v>798.93</v>
      </c>
    </row>
    <row r="982" spans="1:8" x14ac:dyDescent="0.25">
      <c r="A982" t="s">
        <v>725</v>
      </c>
      <c r="B982" t="s">
        <v>396</v>
      </c>
      <c r="C982" t="s">
        <v>397</v>
      </c>
      <c r="D982" t="s">
        <v>398</v>
      </c>
      <c r="E982" t="s">
        <v>91</v>
      </c>
      <c r="F982" t="s">
        <v>463</v>
      </c>
      <c r="G982">
        <v>3.2388888888888898</v>
      </c>
      <c r="H982">
        <v>14555.57</v>
      </c>
    </row>
    <row r="983" spans="1:8" x14ac:dyDescent="0.25">
      <c r="A983" t="s">
        <v>725</v>
      </c>
      <c r="B983" t="s">
        <v>399</v>
      </c>
      <c r="C983" t="s">
        <v>400</v>
      </c>
      <c r="D983" t="s">
        <v>401</v>
      </c>
      <c r="E983" t="s">
        <v>91</v>
      </c>
      <c r="F983" t="s">
        <v>463</v>
      </c>
      <c r="G983">
        <v>3.6111111111111098</v>
      </c>
      <c r="H983">
        <v>16228.33</v>
      </c>
    </row>
    <row r="984" spans="1:8" x14ac:dyDescent="0.25">
      <c r="A984" t="s">
        <v>725</v>
      </c>
      <c r="B984" t="s">
        <v>402</v>
      </c>
      <c r="C984" t="s">
        <v>403</v>
      </c>
      <c r="D984" t="s">
        <v>404</v>
      </c>
      <c r="E984" t="s">
        <v>91</v>
      </c>
      <c r="F984" t="s">
        <v>463</v>
      </c>
      <c r="G984">
        <v>4.8499999999999996</v>
      </c>
      <c r="H984">
        <v>21795.9</v>
      </c>
    </row>
    <row r="985" spans="1:8" x14ac:dyDescent="0.25">
      <c r="A985" t="s">
        <v>725</v>
      </c>
      <c r="B985" t="s">
        <v>405</v>
      </c>
      <c r="C985" t="s">
        <v>406</v>
      </c>
      <c r="D985" t="s">
        <v>407</v>
      </c>
      <c r="E985" t="s">
        <v>91</v>
      </c>
      <c r="F985" t="s">
        <v>463</v>
      </c>
      <c r="G985">
        <v>0.122222222222222</v>
      </c>
      <c r="H985">
        <v>549.27</v>
      </c>
    </row>
    <row r="986" spans="1:8" x14ac:dyDescent="0.25">
      <c r="A986" t="s">
        <v>725</v>
      </c>
      <c r="B986" t="s">
        <v>408</v>
      </c>
      <c r="C986" t="s">
        <v>409</v>
      </c>
      <c r="D986" t="s">
        <v>410</v>
      </c>
      <c r="E986" t="s">
        <v>91</v>
      </c>
      <c r="F986" t="s">
        <v>463</v>
      </c>
      <c r="G986">
        <v>1</v>
      </c>
      <c r="H986">
        <v>4494</v>
      </c>
    </row>
    <row r="987" spans="1:8" x14ac:dyDescent="0.25">
      <c r="A987" t="s">
        <v>725</v>
      </c>
      <c r="B987" t="s">
        <v>411</v>
      </c>
      <c r="C987" t="s">
        <v>412</v>
      </c>
      <c r="D987" t="s">
        <v>413</v>
      </c>
      <c r="E987" t="s">
        <v>91</v>
      </c>
      <c r="F987" t="s">
        <v>463</v>
      </c>
      <c r="G987">
        <v>6.45</v>
      </c>
      <c r="H987">
        <v>28986.3</v>
      </c>
    </row>
    <row r="988" spans="1:8" x14ac:dyDescent="0.25">
      <c r="A988" t="s">
        <v>725</v>
      </c>
      <c r="B988" t="s">
        <v>414</v>
      </c>
      <c r="C988" t="s">
        <v>415</v>
      </c>
      <c r="D988" t="s">
        <v>416</v>
      </c>
      <c r="E988" t="s">
        <v>91</v>
      </c>
      <c r="F988" t="s">
        <v>463</v>
      </c>
      <c r="G988">
        <v>0</v>
      </c>
      <c r="H988">
        <v>0</v>
      </c>
    </row>
    <row r="989" spans="1:8" x14ac:dyDescent="0.25">
      <c r="A989" t="s">
        <v>725</v>
      </c>
      <c r="B989" t="s">
        <v>487</v>
      </c>
      <c r="C989" t="s">
        <v>488</v>
      </c>
      <c r="D989" t="s">
        <v>417</v>
      </c>
      <c r="E989" t="s">
        <v>91</v>
      </c>
      <c r="F989" t="s">
        <v>463</v>
      </c>
      <c r="G989">
        <v>0</v>
      </c>
      <c r="H989">
        <v>0</v>
      </c>
    </row>
    <row r="990" spans="1:8" x14ac:dyDescent="0.25">
      <c r="A990" t="s">
        <v>725</v>
      </c>
      <c r="B990" t="s">
        <v>531</v>
      </c>
      <c r="C990" t="s">
        <v>532</v>
      </c>
      <c r="D990" t="s">
        <v>533</v>
      </c>
      <c r="E990" t="s">
        <v>91</v>
      </c>
      <c r="F990" t="s">
        <v>463</v>
      </c>
      <c r="G990">
        <v>2</v>
      </c>
      <c r="H990">
        <v>8988</v>
      </c>
    </row>
    <row r="991" spans="1:8" x14ac:dyDescent="0.25">
      <c r="A991" t="s">
        <v>725</v>
      </c>
      <c r="B991" t="s">
        <v>594</v>
      </c>
      <c r="C991" t="s">
        <v>595</v>
      </c>
      <c r="D991" t="s">
        <v>534</v>
      </c>
      <c r="E991" t="s">
        <v>91</v>
      </c>
      <c r="F991" t="s">
        <v>463</v>
      </c>
      <c r="G991">
        <v>1</v>
      </c>
      <c r="H991">
        <v>4494</v>
      </c>
    </row>
    <row r="992" spans="1:8" x14ac:dyDescent="0.25">
      <c r="A992" t="s">
        <v>725</v>
      </c>
    </row>
    <row r="993" spans="1:8" x14ac:dyDescent="0.25">
      <c r="A993" t="s">
        <v>725</v>
      </c>
    </row>
    <row r="994" spans="1:8" x14ac:dyDescent="0.25">
      <c r="A994" t="s">
        <v>728</v>
      </c>
      <c r="B994">
        <v>1</v>
      </c>
      <c r="C994" t="s">
        <v>78</v>
      </c>
      <c r="D994" t="s">
        <v>29</v>
      </c>
      <c r="E994" t="s">
        <v>79</v>
      </c>
      <c r="F994" t="s">
        <v>464</v>
      </c>
      <c r="G994">
        <v>44.243684621790699</v>
      </c>
      <c r="H994">
        <v>198831.12</v>
      </c>
    </row>
    <row r="995" spans="1:8" x14ac:dyDescent="0.25">
      <c r="A995" t="s">
        <v>728</v>
      </c>
      <c r="B995">
        <v>2</v>
      </c>
      <c r="C995" t="s">
        <v>81</v>
      </c>
      <c r="D995" t="s">
        <v>30</v>
      </c>
      <c r="E995" t="s">
        <v>79</v>
      </c>
      <c r="F995" t="s">
        <v>464</v>
      </c>
      <c r="G995">
        <v>1.55043359014765</v>
      </c>
      <c r="H995">
        <v>6967.65</v>
      </c>
    </row>
    <row r="996" spans="1:8" x14ac:dyDescent="0.25">
      <c r="A996" t="s">
        <v>728</v>
      </c>
      <c r="B996">
        <v>3</v>
      </c>
      <c r="C996" t="s">
        <v>82</v>
      </c>
      <c r="D996" t="s">
        <v>31</v>
      </c>
      <c r="E996" t="s">
        <v>79</v>
      </c>
      <c r="F996" t="s">
        <v>464</v>
      </c>
      <c r="G996">
        <v>7.7251971257165399</v>
      </c>
      <c r="H996">
        <v>34717.040000000001</v>
      </c>
    </row>
    <row r="997" spans="1:8" x14ac:dyDescent="0.25">
      <c r="A997" t="s">
        <v>728</v>
      </c>
      <c r="B997">
        <v>4</v>
      </c>
      <c r="C997" t="s">
        <v>83</v>
      </c>
      <c r="D997" t="s">
        <v>32</v>
      </c>
      <c r="E997" t="s">
        <v>79</v>
      </c>
      <c r="F997" t="s">
        <v>464</v>
      </c>
      <c r="G997">
        <v>11.5600938620927</v>
      </c>
      <c r="H997">
        <v>51951.06</v>
      </c>
    </row>
    <row r="998" spans="1:8" x14ac:dyDescent="0.25">
      <c r="A998" t="s">
        <v>728</v>
      </c>
      <c r="B998">
        <v>5</v>
      </c>
      <c r="C998" t="s">
        <v>84</v>
      </c>
      <c r="D998" t="s">
        <v>33</v>
      </c>
      <c r="E998" t="s">
        <v>79</v>
      </c>
      <c r="F998" t="s">
        <v>464</v>
      </c>
      <c r="G998">
        <v>3.0703116703312698</v>
      </c>
      <c r="H998">
        <v>13797.98</v>
      </c>
    </row>
    <row r="999" spans="1:8" x14ac:dyDescent="0.25">
      <c r="A999" t="s">
        <v>728</v>
      </c>
      <c r="B999">
        <v>6</v>
      </c>
      <c r="C999" t="s">
        <v>85</v>
      </c>
      <c r="D999" t="s">
        <v>34</v>
      </c>
      <c r="E999" t="s">
        <v>79</v>
      </c>
      <c r="F999" t="s">
        <v>464</v>
      </c>
      <c r="G999">
        <v>0.618628227637253</v>
      </c>
      <c r="H999">
        <v>2780.12</v>
      </c>
    </row>
    <row r="1000" spans="1:8" x14ac:dyDescent="0.25">
      <c r="A1000" t="s">
        <v>728</v>
      </c>
      <c r="B1000">
        <v>7</v>
      </c>
      <c r="C1000" t="s">
        <v>86</v>
      </c>
      <c r="D1000" t="s">
        <v>35</v>
      </c>
      <c r="E1000" t="s">
        <v>79</v>
      </c>
      <c r="F1000" t="s">
        <v>464</v>
      </c>
      <c r="G1000">
        <v>43.195921258612302</v>
      </c>
      <c r="H1000">
        <v>194122.47</v>
      </c>
    </row>
    <row r="1001" spans="1:8" x14ac:dyDescent="0.25">
      <c r="A1001" t="s">
        <v>728</v>
      </c>
      <c r="B1001">
        <v>8</v>
      </c>
      <c r="C1001" t="s">
        <v>87</v>
      </c>
      <c r="D1001" t="s">
        <v>36</v>
      </c>
      <c r="E1001" t="s">
        <v>79</v>
      </c>
      <c r="F1001" t="s">
        <v>464</v>
      </c>
      <c r="G1001">
        <v>4.9836186813526204</v>
      </c>
      <c r="H1001">
        <v>22396.38</v>
      </c>
    </row>
    <row r="1002" spans="1:8" x14ac:dyDescent="0.25">
      <c r="A1002" t="s">
        <v>728</v>
      </c>
      <c r="B1002">
        <v>9</v>
      </c>
      <c r="C1002" t="s">
        <v>88</v>
      </c>
      <c r="D1002" t="s">
        <v>37</v>
      </c>
      <c r="E1002" t="s">
        <v>79</v>
      </c>
      <c r="F1002" t="s">
        <v>464</v>
      </c>
      <c r="G1002">
        <v>2.3165846659895299</v>
      </c>
      <c r="H1002">
        <v>10410.73</v>
      </c>
    </row>
    <row r="1003" spans="1:8" x14ac:dyDescent="0.25">
      <c r="A1003" t="s">
        <v>728</v>
      </c>
      <c r="B1003">
        <v>10</v>
      </c>
      <c r="C1003" t="s">
        <v>455</v>
      </c>
      <c r="D1003" t="s">
        <v>38</v>
      </c>
      <c r="E1003" t="s">
        <v>79</v>
      </c>
      <c r="F1003" t="s">
        <v>464</v>
      </c>
      <c r="G1003">
        <v>1.11144973047608</v>
      </c>
      <c r="H1003">
        <v>4994.8599999999997</v>
      </c>
    </row>
    <row r="1004" spans="1:8" x14ac:dyDescent="0.25">
      <c r="A1004" t="s">
        <v>728</v>
      </c>
      <c r="B1004">
        <v>11</v>
      </c>
      <c r="C1004" t="s">
        <v>456</v>
      </c>
      <c r="D1004" t="s">
        <v>39</v>
      </c>
      <c r="E1004" t="s">
        <v>79</v>
      </c>
      <c r="F1004" t="s">
        <v>464</v>
      </c>
      <c r="G1004">
        <v>1.4344755894796899</v>
      </c>
      <c r="H1004">
        <v>6446.53</v>
      </c>
    </row>
    <row r="1005" spans="1:8" x14ac:dyDescent="0.25">
      <c r="A1005" t="s">
        <v>728</v>
      </c>
      <c r="B1005">
        <v>12</v>
      </c>
      <c r="C1005" t="s">
        <v>419</v>
      </c>
      <c r="D1005" t="s">
        <v>40</v>
      </c>
      <c r="E1005" t="s">
        <v>79</v>
      </c>
      <c r="F1005" t="s">
        <v>464</v>
      </c>
      <c r="G1005">
        <v>35.327342641857797</v>
      </c>
      <c r="H1005">
        <v>158761.07999999999</v>
      </c>
    </row>
    <row r="1006" spans="1:8" x14ac:dyDescent="0.25">
      <c r="A1006" t="s">
        <v>728</v>
      </c>
      <c r="B1006">
        <v>13</v>
      </c>
      <c r="C1006" t="s">
        <v>420</v>
      </c>
      <c r="D1006" t="s">
        <v>41</v>
      </c>
      <c r="E1006" t="s">
        <v>79</v>
      </c>
      <c r="F1006" t="s">
        <v>464</v>
      </c>
      <c r="G1006">
        <v>6.5573344047035098</v>
      </c>
      <c r="H1006">
        <v>29468.66</v>
      </c>
    </row>
    <row r="1007" spans="1:8" x14ac:dyDescent="0.25">
      <c r="A1007" t="s">
        <v>728</v>
      </c>
      <c r="B1007">
        <v>14</v>
      </c>
      <c r="C1007" t="s">
        <v>421</v>
      </c>
      <c r="D1007" t="s">
        <v>42</v>
      </c>
      <c r="E1007" t="s">
        <v>79</v>
      </c>
      <c r="F1007" t="s">
        <v>464</v>
      </c>
      <c r="G1007">
        <v>35.020882211521098</v>
      </c>
      <c r="H1007">
        <v>157383.84</v>
      </c>
    </row>
    <row r="1008" spans="1:8" x14ac:dyDescent="0.25">
      <c r="A1008" t="s">
        <v>728</v>
      </c>
      <c r="B1008">
        <v>15</v>
      </c>
      <c r="C1008" t="s">
        <v>422</v>
      </c>
      <c r="D1008" t="s">
        <v>43</v>
      </c>
      <c r="E1008" t="s">
        <v>79</v>
      </c>
      <c r="F1008" t="s">
        <v>464</v>
      </c>
      <c r="G1008">
        <v>2.0308310214863399</v>
      </c>
      <c r="H1008">
        <v>9126.5499999999993</v>
      </c>
    </row>
    <row r="1009" spans="1:8" x14ac:dyDescent="0.25">
      <c r="A1009" t="s">
        <v>728</v>
      </c>
      <c r="B1009">
        <v>16</v>
      </c>
      <c r="C1009" t="s">
        <v>423</v>
      </c>
      <c r="D1009" t="s">
        <v>44</v>
      </c>
      <c r="E1009" t="s">
        <v>79</v>
      </c>
      <c r="F1009" t="s">
        <v>464</v>
      </c>
      <c r="G1009">
        <v>1.30609351731159</v>
      </c>
      <c r="H1009">
        <v>5869.58</v>
      </c>
    </row>
    <row r="1010" spans="1:8" x14ac:dyDescent="0.25">
      <c r="A1010" t="s">
        <v>728</v>
      </c>
      <c r="B1010">
        <v>17</v>
      </c>
      <c r="C1010" t="s">
        <v>424</v>
      </c>
      <c r="D1010" t="s">
        <v>45</v>
      </c>
      <c r="E1010" t="s">
        <v>79</v>
      </c>
      <c r="F1010" t="s">
        <v>464</v>
      </c>
      <c r="G1010">
        <v>2.74314445416096</v>
      </c>
      <c r="H1010">
        <v>12327.69</v>
      </c>
    </row>
    <row r="1011" spans="1:8" x14ac:dyDescent="0.25">
      <c r="A1011" t="s">
        <v>728</v>
      </c>
      <c r="B1011">
        <v>18</v>
      </c>
      <c r="C1011" t="s">
        <v>425</v>
      </c>
      <c r="D1011" t="s">
        <v>46</v>
      </c>
      <c r="E1011" t="s">
        <v>79</v>
      </c>
      <c r="F1011" t="s">
        <v>464</v>
      </c>
      <c r="G1011">
        <v>2.1302235934874498</v>
      </c>
      <c r="H1011">
        <v>9573.2199999999993</v>
      </c>
    </row>
    <row r="1012" spans="1:8" x14ac:dyDescent="0.25">
      <c r="A1012" t="s">
        <v>728</v>
      </c>
      <c r="B1012">
        <v>19</v>
      </c>
      <c r="C1012" t="s">
        <v>426</v>
      </c>
      <c r="D1012" t="s">
        <v>47</v>
      </c>
      <c r="E1012" t="s">
        <v>79</v>
      </c>
      <c r="F1012" t="s">
        <v>464</v>
      </c>
      <c r="G1012">
        <v>23.507909288059299</v>
      </c>
      <c r="H1012">
        <v>105644.54</v>
      </c>
    </row>
    <row r="1013" spans="1:8" x14ac:dyDescent="0.25">
      <c r="A1013" t="s">
        <v>728</v>
      </c>
      <c r="B1013">
        <v>20</v>
      </c>
      <c r="C1013" t="s">
        <v>427</v>
      </c>
      <c r="D1013" t="s">
        <v>48</v>
      </c>
      <c r="E1013" t="s">
        <v>79</v>
      </c>
      <c r="F1013" t="s">
        <v>464</v>
      </c>
      <c r="G1013">
        <v>2.2503229513221199</v>
      </c>
      <c r="H1013">
        <v>10112.950000000001</v>
      </c>
    </row>
    <row r="1014" spans="1:8" x14ac:dyDescent="0.25">
      <c r="A1014" t="s">
        <v>728</v>
      </c>
      <c r="B1014">
        <v>21</v>
      </c>
      <c r="C1014" t="s">
        <v>428</v>
      </c>
      <c r="D1014" t="s">
        <v>49</v>
      </c>
      <c r="E1014" t="s">
        <v>79</v>
      </c>
      <c r="F1014" t="s">
        <v>464</v>
      </c>
      <c r="G1014">
        <v>1.2978108029781601</v>
      </c>
      <c r="H1014">
        <v>5832.36</v>
      </c>
    </row>
    <row r="1015" spans="1:8" x14ac:dyDescent="0.25">
      <c r="A1015" t="s">
        <v>728</v>
      </c>
      <c r="B1015">
        <v>22</v>
      </c>
      <c r="C1015" t="s">
        <v>429</v>
      </c>
      <c r="D1015" t="s">
        <v>50</v>
      </c>
      <c r="E1015" t="s">
        <v>79</v>
      </c>
      <c r="F1015" t="s">
        <v>464</v>
      </c>
      <c r="G1015">
        <v>2.2337575226552699</v>
      </c>
      <c r="H1015">
        <v>10038.51</v>
      </c>
    </row>
    <row r="1016" spans="1:8" x14ac:dyDescent="0.25">
      <c r="A1016" t="s">
        <v>728</v>
      </c>
      <c r="B1016">
        <v>23</v>
      </c>
      <c r="C1016" t="s">
        <v>430</v>
      </c>
      <c r="D1016" t="s">
        <v>51</v>
      </c>
      <c r="E1016" t="s">
        <v>79</v>
      </c>
      <c r="F1016" t="s">
        <v>464</v>
      </c>
      <c r="G1016">
        <v>0.67660722797123296</v>
      </c>
      <c r="H1016">
        <v>3040.67</v>
      </c>
    </row>
    <row r="1017" spans="1:8" x14ac:dyDescent="0.25">
      <c r="A1017" t="s">
        <v>728</v>
      </c>
      <c r="B1017">
        <v>24</v>
      </c>
      <c r="C1017" t="s">
        <v>431</v>
      </c>
      <c r="D1017" t="s">
        <v>52</v>
      </c>
      <c r="E1017" t="s">
        <v>79</v>
      </c>
      <c r="F1017" t="s">
        <v>464</v>
      </c>
      <c r="G1017">
        <v>0.90438187214044097</v>
      </c>
      <c r="H1017">
        <v>4064.29</v>
      </c>
    </row>
    <row r="1018" spans="1:8" x14ac:dyDescent="0.25">
      <c r="A1018" t="s">
        <v>728</v>
      </c>
      <c r="B1018">
        <v>25</v>
      </c>
      <c r="C1018" t="s">
        <v>432</v>
      </c>
      <c r="D1018" t="s">
        <v>53</v>
      </c>
      <c r="E1018" t="s">
        <v>79</v>
      </c>
      <c r="F1018" t="s">
        <v>464</v>
      </c>
      <c r="G1018">
        <v>2.4449667381576301</v>
      </c>
      <c r="H1018">
        <v>10987.68</v>
      </c>
    </row>
    <row r="1019" spans="1:8" x14ac:dyDescent="0.25">
      <c r="A1019" t="s">
        <v>728</v>
      </c>
      <c r="B1019">
        <v>26</v>
      </c>
      <c r="C1019" t="s">
        <v>433</v>
      </c>
      <c r="D1019" t="s">
        <v>54</v>
      </c>
      <c r="E1019" t="s">
        <v>79</v>
      </c>
      <c r="F1019" t="s">
        <v>464</v>
      </c>
      <c r="G1019">
        <v>3.5258609586696901</v>
      </c>
      <c r="H1019">
        <v>15845.22</v>
      </c>
    </row>
    <row r="1020" spans="1:8" x14ac:dyDescent="0.25">
      <c r="A1020" t="s">
        <v>728</v>
      </c>
      <c r="B1020">
        <v>27</v>
      </c>
      <c r="C1020" t="s">
        <v>434</v>
      </c>
      <c r="D1020" t="s">
        <v>55</v>
      </c>
      <c r="E1020" t="s">
        <v>79</v>
      </c>
      <c r="F1020" t="s">
        <v>464</v>
      </c>
      <c r="G1020">
        <v>2.5816315246591501</v>
      </c>
      <c r="H1020">
        <v>11601.85</v>
      </c>
    </row>
    <row r="1021" spans="1:8" x14ac:dyDescent="0.25">
      <c r="A1021" t="s">
        <v>728</v>
      </c>
      <c r="B1021">
        <v>28</v>
      </c>
      <c r="C1021" t="s">
        <v>435</v>
      </c>
      <c r="D1021" t="s">
        <v>56</v>
      </c>
      <c r="E1021" t="s">
        <v>79</v>
      </c>
      <c r="F1021" t="s">
        <v>464</v>
      </c>
      <c r="G1021">
        <v>1.2812453743113099</v>
      </c>
      <c r="H1021">
        <v>5757.92</v>
      </c>
    </row>
    <row r="1022" spans="1:8" x14ac:dyDescent="0.25">
      <c r="A1022" t="s">
        <v>728</v>
      </c>
      <c r="B1022">
        <v>29</v>
      </c>
      <c r="C1022" t="s">
        <v>436</v>
      </c>
      <c r="D1022" t="s">
        <v>57</v>
      </c>
      <c r="E1022" t="s">
        <v>79</v>
      </c>
      <c r="F1022" t="s">
        <v>464</v>
      </c>
      <c r="G1022">
        <v>0.66832451363780698</v>
      </c>
      <c r="H1022">
        <v>3003.45</v>
      </c>
    </row>
    <row r="1023" spans="1:8" x14ac:dyDescent="0.25">
      <c r="A1023" t="s">
        <v>728</v>
      </c>
      <c r="B1023">
        <v>30</v>
      </c>
      <c r="C1023" t="s">
        <v>437</v>
      </c>
      <c r="D1023" t="s">
        <v>58</v>
      </c>
      <c r="E1023" t="s">
        <v>79</v>
      </c>
      <c r="F1023" t="s">
        <v>464</v>
      </c>
      <c r="G1023">
        <v>10.6655607140827</v>
      </c>
      <c r="H1023">
        <v>47931.03</v>
      </c>
    </row>
    <row r="1024" spans="1:8" x14ac:dyDescent="0.25">
      <c r="A1024" t="s">
        <v>728</v>
      </c>
      <c r="B1024">
        <v>31</v>
      </c>
      <c r="C1024" t="s">
        <v>438</v>
      </c>
      <c r="D1024" t="s">
        <v>59</v>
      </c>
      <c r="E1024" t="s">
        <v>79</v>
      </c>
      <c r="F1024" t="s">
        <v>464</v>
      </c>
      <c r="G1024">
        <v>4.9960427528527598</v>
      </c>
      <c r="H1024">
        <v>22452.22</v>
      </c>
    </row>
    <row r="1025" spans="1:8" x14ac:dyDescent="0.25">
      <c r="A1025" t="s">
        <v>728</v>
      </c>
      <c r="B1025">
        <v>32</v>
      </c>
      <c r="C1025" t="s">
        <v>439</v>
      </c>
      <c r="D1025" t="s">
        <v>60</v>
      </c>
      <c r="E1025" t="s">
        <v>79</v>
      </c>
      <c r="F1025" t="s">
        <v>464</v>
      </c>
      <c r="G1025">
        <v>3.64181895933765</v>
      </c>
      <c r="H1025">
        <v>16366.33</v>
      </c>
    </row>
    <row r="1026" spans="1:8" x14ac:dyDescent="0.25">
      <c r="A1026" t="s">
        <v>728</v>
      </c>
      <c r="B1026">
        <v>33</v>
      </c>
      <c r="C1026" t="s">
        <v>440</v>
      </c>
      <c r="D1026" t="s">
        <v>61</v>
      </c>
      <c r="E1026" t="s">
        <v>79</v>
      </c>
      <c r="F1026" t="s">
        <v>464</v>
      </c>
      <c r="G1026">
        <v>21.296424561034598</v>
      </c>
      <c r="H1026">
        <v>95706.13</v>
      </c>
    </row>
    <row r="1027" spans="1:8" x14ac:dyDescent="0.25">
      <c r="A1027" t="s">
        <v>728</v>
      </c>
      <c r="B1027">
        <v>34</v>
      </c>
      <c r="C1027" t="s">
        <v>441</v>
      </c>
      <c r="D1027" t="s">
        <v>62</v>
      </c>
      <c r="E1027" t="s">
        <v>79</v>
      </c>
      <c r="F1027" t="s">
        <v>464</v>
      </c>
      <c r="G1027">
        <v>0.77185844280562899</v>
      </c>
      <c r="H1027">
        <v>3468.73</v>
      </c>
    </row>
    <row r="1028" spans="1:8" x14ac:dyDescent="0.25">
      <c r="A1028" t="s">
        <v>728</v>
      </c>
      <c r="B1028">
        <v>35</v>
      </c>
      <c r="C1028" t="s">
        <v>442</v>
      </c>
      <c r="D1028" t="s">
        <v>63</v>
      </c>
      <c r="E1028" t="s">
        <v>79</v>
      </c>
      <c r="F1028" t="s">
        <v>464</v>
      </c>
      <c r="G1028">
        <v>20.0291692680205</v>
      </c>
      <c r="H1028">
        <v>90011.09</v>
      </c>
    </row>
    <row r="1029" spans="1:8" x14ac:dyDescent="0.25">
      <c r="A1029" t="s">
        <v>728</v>
      </c>
      <c r="B1029">
        <v>36</v>
      </c>
      <c r="C1029" t="s">
        <v>443</v>
      </c>
      <c r="D1029" t="s">
        <v>64</v>
      </c>
      <c r="E1029" t="s">
        <v>79</v>
      </c>
      <c r="F1029" t="s">
        <v>464</v>
      </c>
      <c r="G1029">
        <v>11.638779648260201</v>
      </c>
      <c r="H1029">
        <v>52304.68</v>
      </c>
    </row>
    <row r="1030" spans="1:8" x14ac:dyDescent="0.25">
      <c r="A1030" t="s">
        <v>728</v>
      </c>
      <c r="B1030">
        <v>37</v>
      </c>
      <c r="C1030" t="s">
        <v>444</v>
      </c>
      <c r="D1030" t="s">
        <v>65</v>
      </c>
      <c r="E1030" t="s">
        <v>79</v>
      </c>
      <c r="F1030" t="s">
        <v>464</v>
      </c>
      <c r="G1030">
        <v>6.5407689760366603</v>
      </c>
      <c r="H1030">
        <v>29394.22</v>
      </c>
    </row>
    <row r="1031" spans="1:8" x14ac:dyDescent="0.25">
      <c r="A1031" t="s">
        <v>728</v>
      </c>
      <c r="B1031">
        <v>38</v>
      </c>
      <c r="C1031" t="s">
        <v>445</v>
      </c>
      <c r="D1031" t="s">
        <v>66</v>
      </c>
      <c r="E1031" t="s">
        <v>79</v>
      </c>
      <c r="F1031" t="s">
        <v>464</v>
      </c>
      <c r="G1031">
        <v>7.8494378407179299</v>
      </c>
      <c r="H1031">
        <v>35275.370000000003</v>
      </c>
    </row>
    <row r="1032" spans="1:8" x14ac:dyDescent="0.25">
      <c r="A1032" t="s">
        <v>728</v>
      </c>
      <c r="B1032">
        <v>39</v>
      </c>
      <c r="C1032" t="s">
        <v>446</v>
      </c>
      <c r="D1032" t="s">
        <v>67</v>
      </c>
      <c r="E1032" t="s">
        <v>79</v>
      </c>
      <c r="F1032" t="s">
        <v>464</v>
      </c>
      <c r="G1032">
        <v>3.5300023158363998</v>
      </c>
      <c r="H1032">
        <v>15863.83</v>
      </c>
    </row>
    <row r="1033" spans="1:8" x14ac:dyDescent="0.25">
      <c r="A1033" t="s">
        <v>728</v>
      </c>
      <c r="B1033">
        <v>40</v>
      </c>
      <c r="C1033" t="s">
        <v>447</v>
      </c>
      <c r="D1033" t="s">
        <v>68</v>
      </c>
      <c r="E1033" t="s">
        <v>79</v>
      </c>
      <c r="F1033" t="s">
        <v>464</v>
      </c>
      <c r="G1033">
        <v>4.0932268905093503</v>
      </c>
      <c r="H1033">
        <v>18394.96</v>
      </c>
    </row>
    <row r="1034" spans="1:8" x14ac:dyDescent="0.25">
      <c r="A1034" t="s">
        <v>728</v>
      </c>
      <c r="B1034">
        <v>42</v>
      </c>
      <c r="C1034" t="s">
        <v>448</v>
      </c>
      <c r="D1034" t="s">
        <v>69</v>
      </c>
      <c r="E1034" t="s">
        <v>79</v>
      </c>
      <c r="F1034" t="s">
        <v>464</v>
      </c>
      <c r="G1034">
        <v>18.3809091156688</v>
      </c>
      <c r="H1034">
        <v>82603.81</v>
      </c>
    </row>
    <row r="1035" spans="1:8" x14ac:dyDescent="0.25">
      <c r="A1035" t="s">
        <v>728</v>
      </c>
      <c r="B1035">
        <v>68</v>
      </c>
      <c r="C1035" t="s">
        <v>89</v>
      </c>
      <c r="D1035" t="s">
        <v>90</v>
      </c>
      <c r="E1035" t="s">
        <v>91</v>
      </c>
      <c r="F1035" t="s">
        <v>464</v>
      </c>
      <c r="G1035">
        <v>1.26053858847775</v>
      </c>
      <c r="H1035">
        <v>5664.86</v>
      </c>
    </row>
    <row r="1036" spans="1:8" x14ac:dyDescent="0.25">
      <c r="A1036" t="s">
        <v>728</v>
      </c>
      <c r="B1036">
        <v>74</v>
      </c>
      <c r="C1036" t="s">
        <v>92</v>
      </c>
      <c r="D1036" t="s">
        <v>93</v>
      </c>
      <c r="E1036" t="s">
        <v>91</v>
      </c>
      <c r="F1036" t="s">
        <v>464</v>
      </c>
      <c r="G1036">
        <v>0</v>
      </c>
      <c r="H1036">
        <v>0</v>
      </c>
    </row>
    <row r="1037" spans="1:8" x14ac:dyDescent="0.25">
      <c r="A1037" t="s">
        <v>728</v>
      </c>
      <c r="B1037">
        <v>81</v>
      </c>
      <c r="C1037" t="s">
        <v>94</v>
      </c>
      <c r="D1037" t="s">
        <v>95</v>
      </c>
      <c r="E1037" t="s">
        <v>91</v>
      </c>
      <c r="F1037" t="s">
        <v>464</v>
      </c>
      <c r="G1037">
        <v>0.91680594364057999</v>
      </c>
      <c r="H1037">
        <v>4120.13</v>
      </c>
    </row>
    <row r="1038" spans="1:8" x14ac:dyDescent="0.25">
      <c r="A1038" t="s">
        <v>728</v>
      </c>
      <c r="B1038">
        <v>82</v>
      </c>
      <c r="C1038" t="s">
        <v>96</v>
      </c>
      <c r="D1038" t="s">
        <v>97</v>
      </c>
      <c r="E1038" t="s">
        <v>91</v>
      </c>
      <c r="F1038" t="s">
        <v>464</v>
      </c>
      <c r="G1038">
        <v>1.7657841628167199</v>
      </c>
      <c r="H1038">
        <v>7935.43</v>
      </c>
    </row>
    <row r="1039" spans="1:8" x14ac:dyDescent="0.25">
      <c r="A1039" t="s">
        <v>728</v>
      </c>
      <c r="B1039">
        <v>83</v>
      </c>
      <c r="C1039" t="s">
        <v>98</v>
      </c>
      <c r="D1039" t="s">
        <v>99</v>
      </c>
      <c r="E1039" t="s">
        <v>91</v>
      </c>
      <c r="F1039" t="s">
        <v>464</v>
      </c>
      <c r="G1039">
        <v>0.50267022696929198</v>
      </c>
      <c r="H1039">
        <v>2259</v>
      </c>
    </row>
    <row r="1040" spans="1:8" x14ac:dyDescent="0.25">
      <c r="A1040" t="s">
        <v>728</v>
      </c>
      <c r="B1040">
        <v>86</v>
      </c>
      <c r="C1040" t="s">
        <v>100</v>
      </c>
      <c r="D1040" t="s">
        <v>101</v>
      </c>
      <c r="E1040" t="s">
        <v>91</v>
      </c>
      <c r="F1040" t="s">
        <v>464</v>
      </c>
      <c r="G1040">
        <v>0.50267022696929198</v>
      </c>
      <c r="H1040">
        <v>2259</v>
      </c>
    </row>
    <row r="1041" spans="1:8" x14ac:dyDescent="0.25">
      <c r="A1041" t="s">
        <v>728</v>
      </c>
      <c r="B1041">
        <v>87</v>
      </c>
      <c r="C1041" t="s">
        <v>102</v>
      </c>
      <c r="D1041" t="s">
        <v>103</v>
      </c>
      <c r="E1041" t="s">
        <v>91</v>
      </c>
      <c r="F1041" t="s">
        <v>464</v>
      </c>
      <c r="G1041">
        <v>0.50267022696929198</v>
      </c>
      <c r="H1041">
        <v>2259</v>
      </c>
    </row>
    <row r="1042" spans="1:8" x14ac:dyDescent="0.25">
      <c r="A1042" t="s">
        <v>728</v>
      </c>
      <c r="B1042">
        <v>89</v>
      </c>
      <c r="C1042" t="s">
        <v>104</v>
      </c>
      <c r="D1042" t="s">
        <v>105</v>
      </c>
      <c r="E1042" t="s">
        <v>91</v>
      </c>
      <c r="F1042" t="s">
        <v>464</v>
      </c>
      <c r="G1042">
        <v>0.82569608597289601</v>
      </c>
      <c r="H1042">
        <v>3710.68</v>
      </c>
    </row>
    <row r="1043" spans="1:8" x14ac:dyDescent="0.25">
      <c r="A1043" t="s">
        <v>728</v>
      </c>
      <c r="B1043">
        <v>91</v>
      </c>
      <c r="C1043" t="s">
        <v>106</v>
      </c>
      <c r="D1043" t="s">
        <v>107</v>
      </c>
      <c r="E1043" t="s">
        <v>91</v>
      </c>
      <c r="F1043" t="s">
        <v>464</v>
      </c>
      <c r="G1043">
        <v>0.50267022696929198</v>
      </c>
      <c r="H1043">
        <v>2259</v>
      </c>
    </row>
    <row r="1044" spans="1:8" x14ac:dyDescent="0.25">
      <c r="A1044" t="s">
        <v>728</v>
      </c>
      <c r="B1044">
        <v>92</v>
      </c>
      <c r="C1044" t="s">
        <v>108</v>
      </c>
      <c r="D1044" t="s">
        <v>109</v>
      </c>
      <c r="E1044" t="s">
        <v>91</v>
      </c>
      <c r="F1044" t="s">
        <v>464</v>
      </c>
      <c r="G1044">
        <v>0.56893194163669802</v>
      </c>
      <c r="H1044">
        <v>2556.7800000000002</v>
      </c>
    </row>
    <row r="1045" spans="1:8" x14ac:dyDescent="0.25">
      <c r="A1045" t="s">
        <v>728</v>
      </c>
      <c r="B1045">
        <v>93</v>
      </c>
      <c r="C1045" t="s">
        <v>110</v>
      </c>
      <c r="D1045" t="s">
        <v>111</v>
      </c>
      <c r="E1045" t="s">
        <v>91</v>
      </c>
      <c r="F1045" t="s">
        <v>464</v>
      </c>
      <c r="G1045">
        <v>0.50267022696929198</v>
      </c>
      <c r="H1045">
        <v>2259</v>
      </c>
    </row>
    <row r="1046" spans="1:8" x14ac:dyDescent="0.25">
      <c r="A1046" t="s">
        <v>728</v>
      </c>
      <c r="B1046">
        <v>94</v>
      </c>
      <c r="C1046" t="s">
        <v>112</v>
      </c>
      <c r="D1046" t="s">
        <v>113</v>
      </c>
      <c r="E1046" t="s">
        <v>91</v>
      </c>
      <c r="F1046" t="s">
        <v>464</v>
      </c>
      <c r="G1046">
        <v>1.5007373041470899</v>
      </c>
      <c r="H1046">
        <v>6744.31</v>
      </c>
    </row>
    <row r="1047" spans="1:8" x14ac:dyDescent="0.25">
      <c r="A1047" t="s">
        <v>728</v>
      </c>
      <c r="B1047">
        <v>95</v>
      </c>
      <c r="C1047" t="s">
        <v>114</v>
      </c>
      <c r="D1047" t="s">
        <v>115</v>
      </c>
      <c r="E1047" t="s">
        <v>91</v>
      </c>
      <c r="F1047" t="s">
        <v>464</v>
      </c>
      <c r="G1047">
        <v>0.82569608597289601</v>
      </c>
      <c r="H1047">
        <v>3710.68</v>
      </c>
    </row>
    <row r="1048" spans="1:8" x14ac:dyDescent="0.25">
      <c r="A1048" t="s">
        <v>728</v>
      </c>
      <c r="B1048">
        <v>97</v>
      </c>
      <c r="C1048" t="s">
        <v>116</v>
      </c>
      <c r="D1048" t="s">
        <v>117</v>
      </c>
      <c r="E1048" t="s">
        <v>91</v>
      </c>
      <c r="F1048" t="s">
        <v>464</v>
      </c>
      <c r="G1048">
        <v>0.50267022696929198</v>
      </c>
      <c r="H1048">
        <v>2259</v>
      </c>
    </row>
    <row r="1049" spans="1:8" x14ac:dyDescent="0.25">
      <c r="A1049" t="s">
        <v>728</v>
      </c>
      <c r="B1049">
        <v>98</v>
      </c>
      <c r="C1049" t="s">
        <v>118</v>
      </c>
      <c r="D1049" t="s">
        <v>119</v>
      </c>
      <c r="E1049" t="s">
        <v>91</v>
      </c>
      <c r="F1049" t="s">
        <v>464</v>
      </c>
      <c r="G1049">
        <v>0.50267022696929198</v>
      </c>
      <c r="H1049">
        <v>2259</v>
      </c>
    </row>
    <row r="1050" spans="1:8" x14ac:dyDescent="0.25">
      <c r="A1050" t="s">
        <v>728</v>
      </c>
      <c r="B1050" t="s">
        <v>147</v>
      </c>
      <c r="C1050" t="s">
        <v>148</v>
      </c>
      <c r="D1050" t="s">
        <v>149</v>
      </c>
      <c r="E1050" t="s">
        <v>91</v>
      </c>
      <c r="F1050" t="s">
        <v>464</v>
      </c>
      <c r="G1050">
        <v>0.50267022696929198</v>
      </c>
      <c r="H1050">
        <v>2259</v>
      </c>
    </row>
    <row r="1051" spans="1:8" x14ac:dyDescent="0.25">
      <c r="A1051" t="s">
        <v>728</v>
      </c>
      <c r="B1051" t="s">
        <v>171</v>
      </c>
      <c r="C1051" t="s">
        <v>172</v>
      </c>
      <c r="D1051" t="s">
        <v>173</v>
      </c>
      <c r="E1051" t="s">
        <v>91</v>
      </c>
      <c r="F1051" t="s">
        <v>464</v>
      </c>
      <c r="G1051">
        <v>0.50267022696929198</v>
      </c>
      <c r="H1051">
        <v>2259</v>
      </c>
    </row>
    <row r="1052" spans="1:8" x14ac:dyDescent="0.25">
      <c r="A1052" t="s">
        <v>728</v>
      </c>
      <c r="B1052" t="s">
        <v>195</v>
      </c>
      <c r="C1052" t="s">
        <v>196</v>
      </c>
      <c r="D1052" t="s">
        <v>197</v>
      </c>
      <c r="E1052" t="s">
        <v>91</v>
      </c>
      <c r="F1052" t="s">
        <v>464</v>
      </c>
      <c r="G1052">
        <v>0.90438187214044097</v>
      </c>
      <c r="H1052">
        <v>4064.29</v>
      </c>
    </row>
    <row r="1053" spans="1:8" x14ac:dyDescent="0.25">
      <c r="A1053" t="s">
        <v>728</v>
      </c>
      <c r="B1053" t="s">
        <v>222</v>
      </c>
      <c r="C1053" t="s">
        <v>223</v>
      </c>
      <c r="D1053" t="s">
        <v>224</v>
      </c>
      <c r="E1053" t="s">
        <v>91</v>
      </c>
      <c r="F1053" t="s">
        <v>464</v>
      </c>
      <c r="G1053">
        <v>0.50267022696929198</v>
      </c>
      <c r="H1053">
        <v>2259</v>
      </c>
    </row>
    <row r="1054" spans="1:8" x14ac:dyDescent="0.25">
      <c r="A1054" t="s">
        <v>728</v>
      </c>
      <c r="B1054" t="s">
        <v>246</v>
      </c>
      <c r="C1054" t="s">
        <v>247</v>
      </c>
      <c r="D1054" t="s">
        <v>248</v>
      </c>
      <c r="E1054" t="s">
        <v>91</v>
      </c>
      <c r="F1054" t="s">
        <v>464</v>
      </c>
      <c r="G1054">
        <v>1.1197324448095101</v>
      </c>
      <c r="H1054">
        <v>5032.08</v>
      </c>
    </row>
    <row r="1055" spans="1:8" x14ac:dyDescent="0.25">
      <c r="A1055" t="s">
        <v>728</v>
      </c>
      <c r="B1055" t="s">
        <v>273</v>
      </c>
      <c r="C1055" t="s">
        <v>274</v>
      </c>
      <c r="D1055" t="s">
        <v>275</v>
      </c>
      <c r="E1055" t="s">
        <v>91</v>
      </c>
      <c r="F1055" t="s">
        <v>464</v>
      </c>
      <c r="G1055">
        <v>0.83397880030632199</v>
      </c>
      <c r="H1055">
        <v>3747.9</v>
      </c>
    </row>
    <row r="1056" spans="1:8" x14ac:dyDescent="0.25">
      <c r="A1056" t="s">
        <v>728</v>
      </c>
      <c r="B1056" t="s">
        <v>315</v>
      </c>
      <c r="C1056" t="s">
        <v>316</v>
      </c>
      <c r="D1056" t="s">
        <v>317</v>
      </c>
      <c r="E1056" t="s">
        <v>91</v>
      </c>
      <c r="F1056" t="s">
        <v>464</v>
      </c>
      <c r="G1056">
        <v>0.53994244146970805</v>
      </c>
      <c r="H1056">
        <v>2426.5</v>
      </c>
    </row>
    <row r="1057" spans="1:8" x14ac:dyDescent="0.25">
      <c r="A1057" t="s">
        <v>728</v>
      </c>
      <c r="B1057" t="s">
        <v>360</v>
      </c>
      <c r="C1057" t="s">
        <v>361</v>
      </c>
      <c r="D1057" t="s">
        <v>362</v>
      </c>
      <c r="E1057" t="s">
        <v>91</v>
      </c>
      <c r="F1057" t="s">
        <v>464</v>
      </c>
      <c r="G1057">
        <v>0.50267022696929198</v>
      </c>
      <c r="H1057">
        <v>2259</v>
      </c>
    </row>
    <row r="1058" spans="1:8" x14ac:dyDescent="0.25">
      <c r="A1058" t="s">
        <v>728</v>
      </c>
      <c r="B1058" t="s">
        <v>387</v>
      </c>
      <c r="C1058" t="s">
        <v>388</v>
      </c>
      <c r="D1058" t="s">
        <v>389</v>
      </c>
      <c r="E1058" t="s">
        <v>91</v>
      </c>
      <c r="F1058" t="s">
        <v>464</v>
      </c>
      <c r="G1058">
        <v>0.78428251430576801</v>
      </c>
      <c r="H1058">
        <v>3524.57</v>
      </c>
    </row>
    <row r="1059" spans="1:8" x14ac:dyDescent="0.25">
      <c r="A1059" t="s">
        <v>728</v>
      </c>
      <c r="B1059" t="s">
        <v>408</v>
      </c>
      <c r="C1059" t="s">
        <v>409</v>
      </c>
      <c r="D1059" t="s">
        <v>410</v>
      </c>
      <c r="E1059" t="s">
        <v>91</v>
      </c>
      <c r="F1059" t="s">
        <v>464</v>
      </c>
      <c r="G1059">
        <v>0.73458622830521303</v>
      </c>
      <c r="H1059">
        <v>3301.23</v>
      </c>
    </row>
    <row r="1060" spans="1:8" x14ac:dyDescent="0.25">
      <c r="A1060" t="s">
        <v>728</v>
      </c>
      <c r="B1060" t="s">
        <v>150</v>
      </c>
      <c r="C1060" t="s">
        <v>151</v>
      </c>
      <c r="D1060" t="s">
        <v>152</v>
      </c>
      <c r="E1060" t="s">
        <v>91</v>
      </c>
      <c r="F1060" t="s">
        <v>464</v>
      </c>
      <c r="G1060">
        <v>0.95407815814099595</v>
      </c>
      <c r="H1060">
        <v>4287.63</v>
      </c>
    </row>
    <row r="1061" spans="1:8" x14ac:dyDescent="0.25">
      <c r="A1061" t="s">
        <v>728</v>
      </c>
      <c r="B1061" t="s">
        <v>174</v>
      </c>
      <c r="C1061" t="s">
        <v>175</v>
      </c>
      <c r="D1061" t="s">
        <v>176</v>
      </c>
      <c r="E1061" t="s">
        <v>91</v>
      </c>
      <c r="F1061" t="s">
        <v>464</v>
      </c>
      <c r="G1061">
        <v>0.50267022696929198</v>
      </c>
      <c r="H1061">
        <v>2259</v>
      </c>
    </row>
    <row r="1062" spans="1:8" x14ac:dyDescent="0.25">
      <c r="A1062" t="s">
        <v>728</v>
      </c>
      <c r="B1062" t="s">
        <v>198</v>
      </c>
      <c r="C1062" t="s">
        <v>199</v>
      </c>
      <c r="D1062" t="s">
        <v>200</v>
      </c>
      <c r="E1062" t="s">
        <v>91</v>
      </c>
      <c r="F1062" t="s">
        <v>464</v>
      </c>
      <c r="G1062">
        <v>0.76357572847220301</v>
      </c>
      <c r="H1062">
        <v>3431.51</v>
      </c>
    </row>
    <row r="1063" spans="1:8" x14ac:dyDescent="0.25">
      <c r="A1063" t="s">
        <v>728</v>
      </c>
      <c r="B1063" t="s">
        <v>225</v>
      </c>
      <c r="C1063" t="s">
        <v>226</v>
      </c>
      <c r="D1063" t="s">
        <v>227</v>
      </c>
      <c r="E1063" t="s">
        <v>91</v>
      </c>
      <c r="F1063" t="s">
        <v>464</v>
      </c>
      <c r="G1063">
        <v>0.70559672813822305</v>
      </c>
      <c r="H1063">
        <v>3170.95</v>
      </c>
    </row>
    <row r="1064" spans="1:8" x14ac:dyDescent="0.25">
      <c r="A1064" t="s">
        <v>728</v>
      </c>
      <c r="B1064" t="s">
        <v>249</v>
      </c>
      <c r="C1064" t="s">
        <v>250</v>
      </c>
      <c r="D1064" t="s">
        <v>251</v>
      </c>
      <c r="E1064" t="s">
        <v>91</v>
      </c>
      <c r="F1064" t="s">
        <v>464</v>
      </c>
      <c r="G1064">
        <v>0.73458622830521303</v>
      </c>
      <c r="H1064">
        <v>3301.23</v>
      </c>
    </row>
    <row r="1065" spans="1:8" x14ac:dyDescent="0.25">
      <c r="A1065" t="s">
        <v>728</v>
      </c>
      <c r="B1065" t="s">
        <v>276</v>
      </c>
      <c r="C1065" t="s">
        <v>277</v>
      </c>
      <c r="D1065" t="s">
        <v>278</v>
      </c>
      <c r="E1065" t="s">
        <v>91</v>
      </c>
      <c r="F1065" t="s">
        <v>464</v>
      </c>
      <c r="G1065">
        <v>1.0741775159756699</v>
      </c>
      <c r="H1065">
        <v>4827.3500000000004</v>
      </c>
    </row>
    <row r="1066" spans="1:8" x14ac:dyDescent="0.25">
      <c r="A1066" t="s">
        <v>728</v>
      </c>
      <c r="B1066" t="s">
        <v>297</v>
      </c>
      <c r="C1066" t="s">
        <v>298</v>
      </c>
      <c r="D1066" t="s">
        <v>299</v>
      </c>
      <c r="E1066" t="s">
        <v>91</v>
      </c>
      <c r="F1066" t="s">
        <v>464</v>
      </c>
      <c r="G1066">
        <v>0.90024051497372803</v>
      </c>
      <c r="H1066">
        <v>4045.68</v>
      </c>
    </row>
    <row r="1067" spans="1:8" x14ac:dyDescent="0.25">
      <c r="A1067" t="s">
        <v>728</v>
      </c>
      <c r="B1067" t="s">
        <v>318</v>
      </c>
      <c r="C1067" t="s">
        <v>319</v>
      </c>
      <c r="D1067" t="s">
        <v>320</v>
      </c>
      <c r="E1067" t="s">
        <v>91</v>
      </c>
      <c r="F1067" t="s">
        <v>464</v>
      </c>
      <c r="G1067">
        <v>0.75115165697206498</v>
      </c>
      <c r="H1067">
        <v>3375.68</v>
      </c>
    </row>
    <row r="1068" spans="1:8" x14ac:dyDescent="0.25">
      <c r="A1068" t="s">
        <v>728</v>
      </c>
      <c r="B1068" t="s">
        <v>339</v>
      </c>
      <c r="C1068" t="s">
        <v>340</v>
      </c>
      <c r="D1068" t="s">
        <v>341</v>
      </c>
      <c r="E1068" t="s">
        <v>91</v>
      </c>
      <c r="F1068" t="s">
        <v>464</v>
      </c>
      <c r="G1068">
        <v>1.99770016415264</v>
      </c>
      <c r="H1068">
        <v>8977.66</v>
      </c>
    </row>
    <row r="1069" spans="1:8" x14ac:dyDescent="0.25">
      <c r="A1069" t="s">
        <v>728</v>
      </c>
      <c r="B1069" t="s">
        <v>363</v>
      </c>
      <c r="C1069" t="s">
        <v>364</v>
      </c>
      <c r="D1069" t="s">
        <v>365</v>
      </c>
      <c r="E1069" t="s">
        <v>91</v>
      </c>
      <c r="F1069" t="s">
        <v>464</v>
      </c>
      <c r="G1069">
        <v>1.08246023030909</v>
      </c>
      <c r="H1069">
        <v>4864.58</v>
      </c>
    </row>
    <row r="1070" spans="1:8" x14ac:dyDescent="0.25">
      <c r="A1070" t="s">
        <v>728</v>
      </c>
      <c r="B1070" t="s">
        <v>390</v>
      </c>
      <c r="C1070" t="s">
        <v>391</v>
      </c>
      <c r="D1070" t="s">
        <v>392</v>
      </c>
      <c r="E1070" t="s">
        <v>91</v>
      </c>
      <c r="F1070" t="s">
        <v>464</v>
      </c>
      <c r="G1070">
        <v>0.83812015747303503</v>
      </c>
      <c r="H1070">
        <v>3766.51</v>
      </c>
    </row>
    <row r="1071" spans="1:8" x14ac:dyDescent="0.25">
      <c r="A1071" t="s">
        <v>728</v>
      </c>
      <c r="B1071" t="s">
        <v>153</v>
      </c>
      <c r="C1071" t="s">
        <v>154</v>
      </c>
      <c r="D1071" t="s">
        <v>155</v>
      </c>
      <c r="E1071" t="s">
        <v>91</v>
      </c>
      <c r="F1071" t="s">
        <v>464</v>
      </c>
      <c r="G1071">
        <v>0.50267022696929198</v>
      </c>
      <c r="H1071">
        <v>2259</v>
      </c>
    </row>
    <row r="1072" spans="1:8" x14ac:dyDescent="0.25">
      <c r="A1072" t="s">
        <v>728</v>
      </c>
      <c r="B1072" t="s">
        <v>177</v>
      </c>
      <c r="C1072" t="s">
        <v>178</v>
      </c>
      <c r="D1072" t="s">
        <v>179</v>
      </c>
      <c r="E1072" t="s">
        <v>91</v>
      </c>
      <c r="F1072" t="s">
        <v>464</v>
      </c>
      <c r="G1072">
        <v>1.2978108029781601</v>
      </c>
      <c r="H1072">
        <v>5832.36</v>
      </c>
    </row>
    <row r="1073" spans="1:8" x14ac:dyDescent="0.25">
      <c r="A1073" t="s">
        <v>728</v>
      </c>
      <c r="B1073" t="s">
        <v>201</v>
      </c>
      <c r="C1073" t="s">
        <v>202</v>
      </c>
      <c r="D1073" t="s">
        <v>203</v>
      </c>
      <c r="E1073" t="s">
        <v>91</v>
      </c>
      <c r="F1073" t="s">
        <v>464</v>
      </c>
      <c r="G1073">
        <v>5.8864345436960299</v>
      </c>
      <c r="H1073">
        <v>26453.64</v>
      </c>
    </row>
    <row r="1074" spans="1:8" x14ac:dyDescent="0.25">
      <c r="A1074" t="s">
        <v>728</v>
      </c>
      <c r="B1074" t="s">
        <v>228</v>
      </c>
      <c r="C1074" t="s">
        <v>229</v>
      </c>
      <c r="D1074" t="s">
        <v>230</v>
      </c>
      <c r="E1074" t="s">
        <v>91</v>
      </c>
      <c r="F1074" t="s">
        <v>464</v>
      </c>
      <c r="G1074">
        <v>0.64347637063753005</v>
      </c>
      <c r="H1074">
        <v>2891.78</v>
      </c>
    </row>
    <row r="1075" spans="1:8" x14ac:dyDescent="0.25">
      <c r="A1075" t="s">
        <v>728</v>
      </c>
      <c r="B1075" t="s">
        <v>252</v>
      </c>
      <c r="C1075" t="s">
        <v>253</v>
      </c>
      <c r="D1075" t="s">
        <v>254</v>
      </c>
      <c r="E1075" t="s">
        <v>91</v>
      </c>
      <c r="F1075" t="s">
        <v>464</v>
      </c>
      <c r="G1075">
        <v>0.50267022696929198</v>
      </c>
      <c r="H1075">
        <v>2259</v>
      </c>
    </row>
    <row r="1076" spans="1:8" x14ac:dyDescent="0.25">
      <c r="A1076" t="s">
        <v>728</v>
      </c>
      <c r="B1076" t="s">
        <v>279</v>
      </c>
      <c r="C1076" t="s">
        <v>280</v>
      </c>
      <c r="D1076" t="s">
        <v>281</v>
      </c>
      <c r="E1076" t="s">
        <v>91</v>
      </c>
      <c r="F1076" t="s">
        <v>464</v>
      </c>
      <c r="G1076">
        <v>0.50267022696929198</v>
      </c>
      <c r="H1076">
        <v>2259</v>
      </c>
    </row>
    <row r="1077" spans="1:8" x14ac:dyDescent="0.25">
      <c r="A1077" t="s">
        <v>728</v>
      </c>
      <c r="B1077" t="s">
        <v>300</v>
      </c>
      <c r="C1077" t="s">
        <v>301</v>
      </c>
      <c r="D1077" t="s">
        <v>302</v>
      </c>
      <c r="E1077" t="s">
        <v>91</v>
      </c>
      <c r="F1077" t="s">
        <v>464</v>
      </c>
      <c r="G1077">
        <v>0.63105229913739103</v>
      </c>
      <c r="H1077">
        <v>2835.95</v>
      </c>
    </row>
    <row r="1078" spans="1:8" x14ac:dyDescent="0.25">
      <c r="A1078" t="s">
        <v>728</v>
      </c>
      <c r="B1078" t="s">
        <v>321</v>
      </c>
      <c r="C1078" t="s">
        <v>322</v>
      </c>
      <c r="D1078" t="s">
        <v>323</v>
      </c>
      <c r="E1078" t="s">
        <v>91</v>
      </c>
      <c r="F1078" t="s">
        <v>464</v>
      </c>
      <c r="G1078">
        <v>0.95821951530770799</v>
      </c>
      <c r="H1078">
        <v>4306.24</v>
      </c>
    </row>
    <row r="1079" spans="1:8" x14ac:dyDescent="0.25">
      <c r="A1079" t="s">
        <v>728</v>
      </c>
      <c r="B1079" t="s">
        <v>342</v>
      </c>
      <c r="C1079" t="s">
        <v>343</v>
      </c>
      <c r="D1079" t="s">
        <v>344</v>
      </c>
      <c r="E1079" t="s">
        <v>91</v>
      </c>
      <c r="F1079" t="s">
        <v>464</v>
      </c>
      <c r="G1079">
        <v>0.50267022696929198</v>
      </c>
      <c r="H1079">
        <v>2259</v>
      </c>
    </row>
    <row r="1080" spans="1:8" x14ac:dyDescent="0.25">
      <c r="A1080" t="s">
        <v>728</v>
      </c>
      <c r="B1080" t="s">
        <v>366</v>
      </c>
      <c r="C1080" t="s">
        <v>367</v>
      </c>
      <c r="D1080" t="s">
        <v>368</v>
      </c>
      <c r="E1080" t="s">
        <v>91</v>
      </c>
      <c r="F1080" t="s">
        <v>464</v>
      </c>
      <c r="G1080">
        <v>0.50267022696929198</v>
      </c>
      <c r="H1080">
        <v>2259</v>
      </c>
    </row>
    <row r="1081" spans="1:8" x14ac:dyDescent="0.25">
      <c r="A1081" t="s">
        <v>728</v>
      </c>
      <c r="B1081" t="s">
        <v>393</v>
      </c>
      <c r="C1081" t="s">
        <v>394</v>
      </c>
      <c r="D1081" t="s">
        <v>395</v>
      </c>
      <c r="E1081" t="s">
        <v>91</v>
      </c>
      <c r="F1081" t="s">
        <v>464</v>
      </c>
      <c r="G1081">
        <v>0.660041799304382</v>
      </c>
      <c r="H1081">
        <v>2966.23</v>
      </c>
    </row>
    <row r="1082" spans="1:8" x14ac:dyDescent="0.25">
      <c r="A1082" t="s">
        <v>728</v>
      </c>
      <c r="B1082" t="s">
        <v>411</v>
      </c>
      <c r="C1082" t="s">
        <v>412</v>
      </c>
      <c r="D1082" t="s">
        <v>413</v>
      </c>
      <c r="E1082" t="s">
        <v>91</v>
      </c>
      <c r="F1082" t="s">
        <v>464</v>
      </c>
      <c r="G1082">
        <v>0.95407815814099595</v>
      </c>
      <c r="H1082">
        <v>4287.63</v>
      </c>
    </row>
    <row r="1083" spans="1:8" x14ac:dyDescent="0.25">
      <c r="A1083" t="s">
        <v>728</v>
      </c>
      <c r="B1083" t="s">
        <v>156</v>
      </c>
      <c r="C1083" t="s">
        <v>157</v>
      </c>
      <c r="D1083" t="s">
        <v>158</v>
      </c>
      <c r="E1083" t="s">
        <v>91</v>
      </c>
      <c r="F1083" t="s">
        <v>464</v>
      </c>
      <c r="G1083">
        <v>0.88367508630687697</v>
      </c>
      <c r="H1083">
        <v>3971.24</v>
      </c>
    </row>
    <row r="1084" spans="1:8" x14ac:dyDescent="0.25">
      <c r="A1084" t="s">
        <v>728</v>
      </c>
      <c r="B1084" t="s">
        <v>180</v>
      </c>
      <c r="C1084" t="s">
        <v>181</v>
      </c>
      <c r="D1084" t="s">
        <v>182</v>
      </c>
      <c r="E1084" t="s">
        <v>91</v>
      </c>
      <c r="F1084" t="s">
        <v>464</v>
      </c>
      <c r="G1084">
        <v>1.0741775159756699</v>
      </c>
      <c r="H1084">
        <v>4827.3500000000004</v>
      </c>
    </row>
    <row r="1085" spans="1:8" x14ac:dyDescent="0.25">
      <c r="A1085" t="s">
        <v>728</v>
      </c>
      <c r="B1085" t="s">
        <v>204</v>
      </c>
      <c r="C1085" t="s">
        <v>205</v>
      </c>
      <c r="D1085" t="s">
        <v>206</v>
      </c>
      <c r="E1085" t="s">
        <v>91</v>
      </c>
      <c r="F1085" t="s">
        <v>464</v>
      </c>
      <c r="G1085">
        <v>1.8071977344838499</v>
      </c>
      <c r="H1085">
        <v>8121.55</v>
      </c>
    </row>
    <row r="1086" spans="1:8" x14ac:dyDescent="0.25">
      <c r="A1086" t="s">
        <v>728</v>
      </c>
      <c r="B1086" t="s">
        <v>231</v>
      </c>
      <c r="C1086" t="s">
        <v>232</v>
      </c>
      <c r="D1086" t="s">
        <v>233</v>
      </c>
      <c r="E1086" t="s">
        <v>91</v>
      </c>
      <c r="F1086" t="s">
        <v>464</v>
      </c>
      <c r="G1086">
        <v>0.68488994230465905</v>
      </c>
      <c r="H1086">
        <v>3077.9</v>
      </c>
    </row>
    <row r="1087" spans="1:8" x14ac:dyDescent="0.25">
      <c r="A1087" t="s">
        <v>728</v>
      </c>
      <c r="B1087" t="s">
        <v>255</v>
      </c>
      <c r="C1087" t="s">
        <v>256</v>
      </c>
      <c r="D1087" t="s">
        <v>257</v>
      </c>
      <c r="E1087" t="s">
        <v>91</v>
      </c>
      <c r="F1087" t="s">
        <v>464</v>
      </c>
      <c r="G1087">
        <v>0.50267022696929198</v>
      </c>
      <c r="H1087">
        <v>2259</v>
      </c>
    </row>
    <row r="1088" spans="1:8" x14ac:dyDescent="0.25">
      <c r="A1088" t="s">
        <v>728</v>
      </c>
      <c r="B1088" t="s">
        <v>282</v>
      </c>
      <c r="C1088" t="s">
        <v>283</v>
      </c>
      <c r="D1088" t="s">
        <v>284</v>
      </c>
      <c r="E1088" t="s">
        <v>91</v>
      </c>
      <c r="F1088" t="s">
        <v>464</v>
      </c>
      <c r="G1088">
        <v>0.82569608597289601</v>
      </c>
      <c r="H1088">
        <v>3710.68</v>
      </c>
    </row>
    <row r="1089" spans="1:8" x14ac:dyDescent="0.25">
      <c r="A1089" t="s">
        <v>728</v>
      </c>
      <c r="B1089" t="s">
        <v>324</v>
      </c>
      <c r="C1089" t="s">
        <v>325</v>
      </c>
      <c r="D1089" t="s">
        <v>326</v>
      </c>
      <c r="E1089" t="s">
        <v>91</v>
      </c>
      <c r="F1089" t="s">
        <v>464</v>
      </c>
      <c r="G1089">
        <v>0.50267022696929198</v>
      </c>
      <c r="H1089">
        <v>2259</v>
      </c>
    </row>
    <row r="1090" spans="1:8" x14ac:dyDescent="0.25">
      <c r="A1090" t="s">
        <v>728</v>
      </c>
      <c r="B1090" t="s">
        <v>369</v>
      </c>
      <c r="C1090" t="s">
        <v>370</v>
      </c>
      <c r="D1090" t="s">
        <v>371</v>
      </c>
      <c r="E1090" t="s">
        <v>91</v>
      </c>
      <c r="F1090" t="s">
        <v>464</v>
      </c>
      <c r="G1090">
        <v>0.94165408664085704</v>
      </c>
      <c r="H1090">
        <v>4231.79</v>
      </c>
    </row>
    <row r="1091" spans="1:8" x14ac:dyDescent="0.25">
      <c r="A1091" t="s">
        <v>728</v>
      </c>
      <c r="B1091" t="s">
        <v>414</v>
      </c>
      <c r="C1091" t="s">
        <v>415</v>
      </c>
      <c r="D1091" t="s">
        <v>416</v>
      </c>
      <c r="E1091" t="s">
        <v>91</v>
      </c>
      <c r="F1091" t="s">
        <v>464</v>
      </c>
      <c r="G1091">
        <v>0.78428251430576801</v>
      </c>
      <c r="H1091">
        <v>3524.57</v>
      </c>
    </row>
    <row r="1092" spans="1:8" x14ac:dyDescent="0.25">
      <c r="A1092" t="s">
        <v>728</v>
      </c>
      <c r="B1092" t="s">
        <v>159</v>
      </c>
      <c r="C1092" t="s">
        <v>160</v>
      </c>
      <c r="D1092" t="s">
        <v>161</v>
      </c>
      <c r="E1092" t="s">
        <v>91</v>
      </c>
      <c r="F1092" t="s">
        <v>464</v>
      </c>
      <c r="G1092">
        <v>0.70973808530493598</v>
      </c>
      <c r="H1092">
        <v>3189.56</v>
      </c>
    </row>
    <row r="1093" spans="1:8" x14ac:dyDescent="0.25">
      <c r="A1093" t="s">
        <v>728</v>
      </c>
      <c r="B1093" t="s">
        <v>183</v>
      </c>
      <c r="C1093" t="s">
        <v>184</v>
      </c>
      <c r="D1093" t="s">
        <v>185</v>
      </c>
      <c r="E1093" t="s">
        <v>91</v>
      </c>
      <c r="F1093" t="s">
        <v>464</v>
      </c>
      <c r="G1093">
        <v>1.1197324448095101</v>
      </c>
      <c r="H1093">
        <v>5032.08</v>
      </c>
    </row>
    <row r="1094" spans="1:8" x14ac:dyDescent="0.25">
      <c r="A1094" t="s">
        <v>728</v>
      </c>
      <c r="B1094" t="s">
        <v>207</v>
      </c>
      <c r="C1094" t="s">
        <v>208</v>
      </c>
      <c r="D1094" t="s">
        <v>209</v>
      </c>
      <c r="E1094" t="s">
        <v>91</v>
      </c>
      <c r="F1094" t="s">
        <v>464</v>
      </c>
      <c r="G1094">
        <v>0.93751272947414399</v>
      </c>
      <c r="H1094">
        <v>4213.18</v>
      </c>
    </row>
    <row r="1095" spans="1:8" x14ac:dyDescent="0.25">
      <c r="A1095" t="s">
        <v>728</v>
      </c>
      <c r="B1095" t="s">
        <v>234</v>
      </c>
      <c r="C1095" t="s">
        <v>235</v>
      </c>
      <c r="D1095" t="s">
        <v>236</v>
      </c>
      <c r="E1095" t="s">
        <v>91</v>
      </c>
      <c r="F1095" t="s">
        <v>464</v>
      </c>
      <c r="G1095">
        <v>0.76357572847220301</v>
      </c>
      <c r="H1095">
        <v>3431.51</v>
      </c>
    </row>
    <row r="1096" spans="1:8" x14ac:dyDescent="0.25">
      <c r="A1096" t="s">
        <v>728</v>
      </c>
      <c r="B1096" t="s">
        <v>258</v>
      </c>
      <c r="C1096" t="s">
        <v>259</v>
      </c>
      <c r="D1096" t="s">
        <v>260</v>
      </c>
      <c r="E1096" t="s">
        <v>91</v>
      </c>
      <c r="F1096" t="s">
        <v>464</v>
      </c>
      <c r="G1096">
        <v>0.50267022696929198</v>
      </c>
      <c r="H1096">
        <v>2259</v>
      </c>
    </row>
    <row r="1097" spans="1:8" x14ac:dyDescent="0.25">
      <c r="A1097" t="s">
        <v>728</v>
      </c>
      <c r="B1097" t="s">
        <v>285</v>
      </c>
      <c r="C1097" t="s">
        <v>286</v>
      </c>
      <c r="D1097" t="s">
        <v>287</v>
      </c>
      <c r="E1097" t="s">
        <v>91</v>
      </c>
      <c r="F1097" t="s">
        <v>464</v>
      </c>
      <c r="G1097">
        <v>0.85054422897317405</v>
      </c>
      <c r="H1097">
        <v>3822.35</v>
      </c>
    </row>
    <row r="1098" spans="1:8" x14ac:dyDescent="0.25">
      <c r="A1098" t="s">
        <v>728</v>
      </c>
      <c r="B1098" t="s">
        <v>303</v>
      </c>
      <c r="C1098" t="s">
        <v>304</v>
      </c>
      <c r="D1098" t="s">
        <v>305</v>
      </c>
      <c r="E1098" t="s">
        <v>91</v>
      </c>
      <c r="F1098" t="s">
        <v>464</v>
      </c>
      <c r="G1098">
        <v>0.85468558613988699</v>
      </c>
      <c r="H1098">
        <v>3840.96</v>
      </c>
    </row>
    <row r="1099" spans="1:8" x14ac:dyDescent="0.25">
      <c r="A1099" t="s">
        <v>728</v>
      </c>
      <c r="B1099" t="s">
        <v>327</v>
      </c>
      <c r="C1099" t="s">
        <v>328</v>
      </c>
      <c r="D1099" t="s">
        <v>329</v>
      </c>
      <c r="E1099" t="s">
        <v>91</v>
      </c>
      <c r="F1099" t="s">
        <v>464</v>
      </c>
      <c r="G1099">
        <v>0.82155472880618396</v>
      </c>
      <c r="H1099">
        <v>3692.07</v>
      </c>
    </row>
    <row r="1100" spans="1:8" x14ac:dyDescent="0.25">
      <c r="A1100" t="s">
        <v>728</v>
      </c>
      <c r="B1100" t="s">
        <v>345</v>
      </c>
      <c r="C1100" t="s">
        <v>346</v>
      </c>
      <c r="D1100" t="s">
        <v>347</v>
      </c>
      <c r="E1100" t="s">
        <v>91</v>
      </c>
      <c r="F1100" t="s">
        <v>464</v>
      </c>
      <c r="G1100">
        <v>0.79256522863919299</v>
      </c>
      <c r="H1100">
        <v>3561.79</v>
      </c>
    </row>
    <row r="1101" spans="1:8" x14ac:dyDescent="0.25">
      <c r="A1101" t="s">
        <v>728</v>
      </c>
      <c r="B1101" t="s">
        <v>372</v>
      </c>
      <c r="C1101" t="s">
        <v>373</v>
      </c>
      <c r="D1101" t="s">
        <v>374</v>
      </c>
      <c r="E1101" t="s">
        <v>91</v>
      </c>
      <c r="F1101" t="s">
        <v>464</v>
      </c>
      <c r="G1101">
        <v>0.88367508630687697</v>
      </c>
      <c r="H1101">
        <v>3971.24</v>
      </c>
    </row>
    <row r="1102" spans="1:8" x14ac:dyDescent="0.25">
      <c r="A1102" t="s">
        <v>728</v>
      </c>
      <c r="B1102" t="s">
        <v>396</v>
      </c>
      <c r="C1102" t="s">
        <v>397</v>
      </c>
      <c r="D1102" t="s">
        <v>398</v>
      </c>
      <c r="E1102" t="s">
        <v>91</v>
      </c>
      <c r="F1102" t="s">
        <v>464</v>
      </c>
      <c r="G1102">
        <v>0.80498930013933201</v>
      </c>
      <c r="H1102">
        <v>3617.62</v>
      </c>
    </row>
    <row r="1103" spans="1:8" x14ac:dyDescent="0.25">
      <c r="A1103" t="s">
        <v>728</v>
      </c>
      <c r="B1103" t="s">
        <v>210</v>
      </c>
      <c r="C1103" t="s">
        <v>211</v>
      </c>
      <c r="D1103" t="s">
        <v>212</v>
      </c>
      <c r="E1103" t="s">
        <v>91</v>
      </c>
      <c r="F1103" t="s">
        <v>464</v>
      </c>
      <c r="G1103">
        <v>0.79670658580590603</v>
      </c>
      <c r="H1103">
        <v>3580.4</v>
      </c>
    </row>
    <row r="1104" spans="1:8" x14ac:dyDescent="0.25">
      <c r="A1104" t="s">
        <v>728</v>
      </c>
      <c r="B1104" t="s">
        <v>261</v>
      </c>
      <c r="C1104" t="s">
        <v>262</v>
      </c>
      <c r="D1104" t="s">
        <v>263</v>
      </c>
      <c r="E1104" t="s">
        <v>91</v>
      </c>
      <c r="F1104" t="s">
        <v>464</v>
      </c>
      <c r="G1104">
        <v>1.0783188731423801</v>
      </c>
      <c r="H1104">
        <v>4845.97</v>
      </c>
    </row>
    <row r="1105" spans="1:8" x14ac:dyDescent="0.25">
      <c r="A1105" t="s">
        <v>728</v>
      </c>
      <c r="B1105" t="s">
        <v>288</v>
      </c>
      <c r="C1105" t="s">
        <v>289</v>
      </c>
      <c r="D1105" t="s">
        <v>290</v>
      </c>
      <c r="E1105" t="s">
        <v>91</v>
      </c>
      <c r="F1105" t="s">
        <v>464</v>
      </c>
      <c r="G1105">
        <v>0.70973808530493598</v>
      </c>
      <c r="H1105">
        <v>3189.56</v>
      </c>
    </row>
    <row r="1106" spans="1:8" x14ac:dyDescent="0.25">
      <c r="A1106" t="s">
        <v>728</v>
      </c>
      <c r="B1106" t="s">
        <v>306</v>
      </c>
      <c r="C1106" t="s">
        <v>307</v>
      </c>
      <c r="D1106" t="s">
        <v>308</v>
      </c>
      <c r="E1106" t="s">
        <v>91</v>
      </c>
      <c r="F1106" t="s">
        <v>464</v>
      </c>
      <c r="G1106">
        <v>0.88367508630687697</v>
      </c>
      <c r="H1106">
        <v>3971.24</v>
      </c>
    </row>
    <row r="1107" spans="1:8" x14ac:dyDescent="0.25">
      <c r="A1107" t="s">
        <v>728</v>
      </c>
      <c r="B1107" t="s">
        <v>348</v>
      </c>
      <c r="C1107" t="s">
        <v>349</v>
      </c>
      <c r="D1107" t="s">
        <v>350</v>
      </c>
      <c r="E1107" t="s">
        <v>91</v>
      </c>
      <c r="F1107" t="s">
        <v>464</v>
      </c>
      <c r="G1107">
        <v>0.91266458647386695</v>
      </c>
      <c r="H1107">
        <v>4101.51</v>
      </c>
    </row>
    <row r="1108" spans="1:8" x14ac:dyDescent="0.25">
      <c r="A1108" t="s">
        <v>728</v>
      </c>
      <c r="B1108" t="s">
        <v>375</v>
      </c>
      <c r="C1108" t="s">
        <v>376</v>
      </c>
      <c r="D1108" t="s">
        <v>377</v>
      </c>
      <c r="E1108" t="s">
        <v>91</v>
      </c>
      <c r="F1108" t="s">
        <v>464</v>
      </c>
      <c r="G1108">
        <v>0.50267022696929198</v>
      </c>
      <c r="H1108">
        <v>2259</v>
      </c>
    </row>
    <row r="1109" spans="1:8" x14ac:dyDescent="0.25">
      <c r="A1109" t="s">
        <v>728</v>
      </c>
      <c r="B1109" t="s">
        <v>399</v>
      </c>
      <c r="C1109" t="s">
        <v>400</v>
      </c>
      <c r="D1109" t="s">
        <v>401</v>
      </c>
      <c r="E1109" t="s">
        <v>91</v>
      </c>
      <c r="F1109" t="s">
        <v>464</v>
      </c>
      <c r="G1109">
        <v>0.67660722797123296</v>
      </c>
      <c r="H1109">
        <v>3040.67</v>
      </c>
    </row>
    <row r="1110" spans="1:8" x14ac:dyDescent="0.25">
      <c r="A1110" t="s">
        <v>728</v>
      </c>
      <c r="B1110" t="s">
        <v>162</v>
      </c>
      <c r="C1110" t="s">
        <v>163</v>
      </c>
      <c r="D1110" t="s">
        <v>164</v>
      </c>
      <c r="E1110" t="s">
        <v>91</v>
      </c>
      <c r="F1110" t="s">
        <v>464</v>
      </c>
      <c r="G1110">
        <v>0.90024051497372803</v>
      </c>
      <c r="H1110">
        <v>4045.68</v>
      </c>
    </row>
    <row r="1111" spans="1:8" x14ac:dyDescent="0.25">
      <c r="A1111" t="s">
        <v>728</v>
      </c>
      <c r="B1111" t="s">
        <v>186</v>
      </c>
      <c r="C1111" t="s">
        <v>187</v>
      </c>
      <c r="D1111" t="s">
        <v>188</v>
      </c>
      <c r="E1111" t="s">
        <v>91</v>
      </c>
      <c r="F1111" t="s">
        <v>464</v>
      </c>
      <c r="G1111">
        <v>1.1321565163096501</v>
      </c>
      <c r="H1111">
        <v>5087.91</v>
      </c>
    </row>
    <row r="1112" spans="1:8" x14ac:dyDescent="0.25">
      <c r="A1112" t="s">
        <v>728</v>
      </c>
      <c r="B1112" t="s">
        <v>213</v>
      </c>
      <c r="C1112" t="s">
        <v>214</v>
      </c>
      <c r="D1112" t="s">
        <v>215</v>
      </c>
      <c r="E1112" t="s">
        <v>91</v>
      </c>
      <c r="F1112" t="s">
        <v>464</v>
      </c>
      <c r="G1112">
        <v>0</v>
      </c>
      <c r="H1112">
        <v>0</v>
      </c>
    </row>
    <row r="1113" spans="1:8" x14ac:dyDescent="0.25">
      <c r="A1113" t="s">
        <v>728</v>
      </c>
      <c r="B1113" t="s">
        <v>237</v>
      </c>
      <c r="C1113" t="s">
        <v>238</v>
      </c>
      <c r="D1113" t="s">
        <v>239</v>
      </c>
      <c r="E1113" t="s">
        <v>91</v>
      </c>
      <c r="F1113" t="s">
        <v>464</v>
      </c>
      <c r="G1113">
        <v>1.0161985156416899</v>
      </c>
      <c r="H1113">
        <v>4566.8</v>
      </c>
    </row>
    <row r="1114" spans="1:8" x14ac:dyDescent="0.25">
      <c r="A1114" t="s">
        <v>728</v>
      </c>
      <c r="B1114" t="s">
        <v>264</v>
      </c>
      <c r="C1114" t="s">
        <v>265</v>
      </c>
      <c r="D1114" t="s">
        <v>266</v>
      </c>
      <c r="E1114" t="s">
        <v>91</v>
      </c>
      <c r="F1114" t="s">
        <v>464</v>
      </c>
      <c r="G1114">
        <v>0.50267022696929198</v>
      </c>
      <c r="H1114">
        <v>2259</v>
      </c>
    </row>
    <row r="1115" spans="1:8" x14ac:dyDescent="0.25">
      <c r="A1115" t="s">
        <v>728</v>
      </c>
      <c r="B1115" t="s">
        <v>309</v>
      </c>
      <c r="C1115" t="s">
        <v>310</v>
      </c>
      <c r="D1115" t="s">
        <v>311</v>
      </c>
      <c r="E1115" t="s">
        <v>91</v>
      </c>
      <c r="F1115" t="s">
        <v>464</v>
      </c>
      <c r="G1115">
        <v>0.62691094197067898</v>
      </c>
      <c r="H1115">
        <v>2817.34</v>
      </c>
    </row>
    <row r="1116" spans="1:8" x14ac:dyDescent="0.25">
      <c r="A1116" t="s">
        <v>728</v>
      </c>
      <c r="B1116" t="s">
        <v>330</v>
      </c>
      <c r="C1116" t="s">
        <v>331</v>
      </c>
      <c r="D1116" t="s">
        <v>332</v>
      </c>
      <c r="E1116" t="s">
        <v>91</v>
      </c>
      <c r="F1116" t="s">
        <v>464</v>
      </c>
      <c r="G1116">
        <v>0</v>
      </c>
      <c r="H1116">
        <v>0</v>
      </c>
    </row>
    <row r="1117" spans="1:8" x14ac:dyDescent="0.25">
      <c r="A1117" t="s">
        <v>728</v>
      </c>
      <c r="B1117" t="s">
        <v>351</v>
      </c>
      <c r="C1117" t="s">
        <v>352</v>
      </c>
      <c r="D1117" t="s">
        <v>353</v>
      </c>
      <c r="E1117" t="s">
        <v>91</v>
      </c>
      <c r="F1117" t="s">
        <v>464</v>
      </c>
      <c r="G1117">
        <v>0.87125101480673794</v>
      </c>
      <c r="H1117">
        <v>3915.4</v>
      </c>
    </row>
    <row r="1118" spans="1:8" x14ac:dyDescent="0.25">
      <c r="A1118" t="s">
        <v>728</v>
      </c>
      <c r="B1118" t="s">
        <v>378</v>
      </c>
      <c r="C1118" t="s">
        <v>379</v>
      </c>
      <c r="D1118" t="s">
        <v>380</v>
      </c>
      <c r="E1118" t="s">
        <v>91</v>
      </c>
      <c r="F1118" t="s">
        <v>464</v>
      </c>
      <c r="G1118">
        <v>1.1280151591429399</v>
      </c>
      <c r="H1118">
        <v>5069.3</v>
      </c>
    </row>
    <row r="1119" spans="1:8" x14ac:dyDescent="0.25">
      <c r="A1119" t="s">
        <v>728</v>
      </c>
      <c r="B1119" t="s">
        <v>402</v>
      </c>
      <c r="C1119" t="s">
        <v>403</v>
      </c>
      <c r="D1119" t="s">
        <v>404</v>
      </c>
      <c r="E1119" t="s">
        <v>91</v>
      </c>
      <c r="F1119" t="s">
        <v>464</v>
      </c>
      <c r="G1119">
        <v>0.50267022696929198</v>
      </c>
      <c r="H1119">
        <v>2259</v>
      </c>
    </row>
    <row r="1120" spans="1:8" x14ac:dyDescent="0.25">
      <c r="A1120" t="s">
        <v>728</v>
      </c>
      <c r="B1120" t="s">
        <v>487</v>
      </c>
      <c r="C1120" t="s">
        <v>488</v>
      </c>
      <c r="D1120" t="s">
        <v>417</v>
      </c>
      <c r="E1120" t="s">
        <v>91</v>
      </c>
      <c r="F1120" t="s">
        <v>464</v>
      </c>
      <c r="G1120">
        <v>0</v>
      </c>
      <c r="H1120">
        <v>0</v>
      </c>
    </row>
    <row r="1121" spans="1:8" x14ac:dyDescent="0.25">
      <c r="A1121" t="s">
        <v>728</v>
      </c>
      <c r="B1121" t="s">
        <v>165</v>
      </c>
      <c r="C1121" t="s">
        <v>166</v>
      </c>
      <c r="D1121" t="s">
        <v>167</v>
      </c>
      <c r="E1121" t="s">
        <v>91</v>
      </c>
      <c r="F1121" t="s">
        <v>464</v>
      </c>
      <c r="G1121">
        <v>1.4634650896466801</v>
      </c>
      <c r="H1121">
        <v>6576.81</v>
      </c>
    </row>
    <row r="1122" spans="1:8" x14ac:dyDescent="0.25">
      <c r="A1122" t="s">
        <v>728</v>
      </c>
      <c r="B1122" t="s">
        <v>189</v>
      </c>
      <c r="C1122" t="s">
        <v>190</v>
      </c>
      <c r="D1122" t="s">
        <v>191</v>
      </c>
      <c r="E1122" t="s">
        <v>91</v>
      </c>
      <c r="F1122" t="s">
        <v>464</v>
      </c>
      <c r="G1122">
        <v>0.81741337163947103</v>
      </c>
      <c r="H1122">
        <v>3673.46</v>
      </c>
    </row>
    <row r="1123" spans="1:8" x14ac:dyDescent="0.25">
      <c r="A1123" t="s">
        <v>728</v>
      </c>
      <c r="B1123" t="s">
        <v>216</v>
      </c>
      <c r="C1123" t="s">
        <v>217</v>
      </c>
      <c r="D1123" t="s">
        <v>218</v>
      </c>
      <c r="E1123" t="s">
        <v>91</v>
      </c>
      <c r="F1123" t="s">
        <v>464</v>
      </c>
      <c r="G1123">
        <v>0.50267022696929198</v>
      </c>
      <c r="H1123">
        <v>2259</v>
      </c>
    </row>
    <row r="1124" spans="1:8" x14ac:dyDescent="0.25">
      <c r="A1124" t="s">
        <v>728</v>
      </c>
      <c r="B1124" t="s">
        <v>240</v>
      </c>
      <c r="C1124" t="s">
        <v>241</v>
      </c>
      <c r="D1124" t="s">
        <v>242</v>
      </c>
      <c r="E1124" t="s">
        <v>91</v>
      </c>
      <c r="F1124" t="s">
        <v>464</v>
      </c>
      <c r="G1124">
        <v>0.94165408664085704</v>
      </c>
      <c r="H1124">
        <v>4231.79</v>
      </c>
    </row>
    <row r="1125" spans="1:8" x14ac:dyDescent="0.25">
      <c r="A1125" t="s">
        <v>728</v>
      </c>
      <c r="B1125" t="s">
        <v>267</v>
      </c>
      <c r="C1125" t="s">
        <v>268</v>
      </c>
      <c r="D1125" t="s">
        <v>269</v>
      </c>
      <c r="E1125" t="s">
        <v>91</v>
      </c>
      <c r="F1125" t="s">
        <v>464</v>
      </c>
      <c r="G1125">
        <v>1.34750708897872</v>
      </c>
      <c r="H1125">
        <v>6055.7</v>
      </c>
    </row>
    <row r="1126" spans="1:8" x14ac:dyDescent="0.25">
      <c r="A1126" t="s">
        <v>728</v>
      </c>
      <c r="B1126" t="s">
        <v>294</v>
      </c>
      <c r="C1126" t="s">
        <v>295</v>
      </c>
      <c r="D1126" t="s">
        <v>296</v>
      </c>
      <c r="E1126" t="s">
        <v>91</v>
      </c>
      <c r="F1126" t="s">
        <v>464</v>
      </c>
      <c r="G1126">
        <v>0.76357572847220301</v>
      </c>
      <c r="H1126">
        <v>3431.51</v>
      </c>
    </row>
    <row r="1127" spans="1:8" x14ac:dyDescent="0.25">
      <c r="A1127" t="s">
        <v>728</v>
      </c>
      <c r="B1127" t="s">
        <v>312</v>
      </c>
      <c r="C1127" t="s">
        <v>313</v>
      </c>
      <c r="D1127" t="s">
        <v>314</v>
      </c>
      <c r="E1127" t="s">
        <v>91</v>
      </c>
      <c r="F1127" t="s">
        <v>464</v>
      </c>
      <c r="G1127">
        <v>0.50267022696929198</v>
      </c>
      <c r="H1127">
        <v>2259</v>
      </c>
    </row>
    <row r="1128" spans="1:8" x14ac:dyDescent="0.25">
      <c r="A1128" t="s">
        <v>728</v>
      </c>
      <c r="B1128" t="s">
        <v>333</v>
      </c>
      <c r="C1128" t="s">
        <v>334</v>
      </c>
      <c r="D1128" t="s">
        <v>335</v>
      </c>
      <c r="E1128" t="s">
        <v>91</v>
      </c>
      <c r="F1128" t="s">
        <v>464</v>
      </c>
      <c r="G1128">
        <v>0.50267022696929198</v>
      </c>
      <c r="H1128">
        <v>2259</v>
      </c>
    </row>
    <row r="1129" spans="1:8" x14ac:dyDescent="0.25">
      <c r="A1129" t="s">
        <v>728</v>
      </c>
      <c r="B1129" t="s">
        <v>354</v>
      </c>
      <c r="C1129" t="s">
        <v>355</v>
      </c>
      <c r="D1129" t="s">
        <v>356</v>
      </c>
      <c r="E1129" t="s">
        <v>91</v>
      </c>
      <c r="F1129" t="s">
        <v>464</v>
      </c>
      <c r="G1129">
        <v>0.50267022696929198</v>
      </c>
      <c r="H1129">
        <v>2259</v>
      </c>
    </row>
    <row r="1130" spans="1:8" x14ac:dyDescent="0.25">
      <c r="A1130" t="s">
        <v>728</v>
      </c>
      <c r="B1130" t="s">
        <v>381</v>
      </c>
      <c r="C1130" t="s">
        <v>382</v>
      </c>
      <c r="D1130" t="s">
        <v>383</v>
      </c>
      <c r="E1130" t="s">
        <v>91</v>
      </c>
      <c r="F1130" t="s">
        <v>464</v>
      </c>
      <c r="G1130">
        <v>0.82983744313960905</v>
      </c>
      <c r="H1130">
        <v>3729.29</v>
      </c>
    </row>
    <row r="1131" spans="1:8" x14ac:dyDescent="0.25">
      <c r="A1131" t="s">
        <v>728</v>
      </c>
      <c r="B1131" t="s">
        <v>405</v>
      </c>
      <c r="C1131" t="s">
        <v>406</v>
      </c>
      <c r="D1131" t="s">
        <v>407</v>
      </c>
      <c r="E1131" t="s">
        <v>91</v>
      </c>
      <c r="F1131" t="s">
        <v>464</v>
      </c>
      <c r="G1131">
        <v>0.50267022696929198</v>
      </c>
      <c r="H1131">
        <v>2259</v>
      </c>
    </row>
    <row r="1132" spans="1:8" x14ac:dyDescent="0.25">
      <c r="A1132" t="s">
        <v>728</v>
      </c>
      <c r="B1132" t="s">
        <v>531</v>
      </c>
      <c r="C1132" t="s">
        <v>532</v>
      </c>
      <c r="D1132" t="s">
        <v>533</v>
      </c>
      <c r="E1132" t="s">
        <v>91</v>
      </c>
      <c r="F1132" t="s">
        <v>464</v>
      </c>
      <c r="G1132">
        <v>0.58011360598682304</v>
      </c>
      <c r="H1132">
        <v>2607.0300000000002</v>
      </c>
    </row>
    <row r="1133" spans="1:8" x14ac:dyDescent="0.25">
      <c r="A1133" t="s">
        <v>728</v>
      </c>
      <c r="B1133" t="s">
        <v>168</v>
      </c>
      <c r="C1133" t="s">
        <v>169</v>
      </c>
      <c r="D1133" t="s">
        <v>170</v>
      </c>
      <c r="E1133" t="s">
        <v>91</v>
      </c>
      <c r="F1133" t="s">
        <v>464</v>
      </c>
      <c r="G1133">
        <v>0.74286894263863901</v>
      </c>
      <c r="H1133">
        <v>3338.45</v>
      </c>
    </row>
    <row r="1134" spans="1:8" x14ac:dyDescent="0.25">
      <c r="A1134" t="s">
        <v>728</v>
      </c>
      <c r="B1134" t="s">
        <v>192</v>
      </c>
      <c r="C1134" t="s">
        <v>193</v>
      </c>
      <c r="D1134" t="s">
        <v>194</v>
      </c>
      <c r="E1134" t="s">
        <v>91</v>
      </c>
      <c r="F1134" t="s">
        <v>464</v>
      </c>
      <c r="G1134">
        <v>0.50267022696929198</v>
      </c>
      <c r="H1134">
        <v>2259</v>
      </c>
    </row>
    <row r="1135" spans="1:8" x14ac:dyDescent="0.25">
      <c r="A1135" t="s">
        <v>728</v>
      </c>
      <c r="B1135" t="s">
        <v>219</v>
      </c>
      <c r="C1135" t="s">
        <v>220</v>
      </c>
      <c r="D1135" t="s">
        <v>221</v>
      </c>
      <c r="E1135" t="s">
        <v>91</v>
      </c>
      <c r="F1135" t="s">
        <v>464</v>
      </c>
      <c r="G1135">
        <v>0.71387944247164903</v>
      </c>
      <c r="H1135">
        <v>3208.17</v>
      </c>
    </row>
    <row r="1136" spans="1:8" x14ac:dyDescent="0.25">
      <c r="A1136" t="s">
        <v>728</v>
      </c>
      <c r="B1136" t="s">
        <v>243</v>
      </c>
      <c r="C1136" t="s">
        <v>244</v>
      </c>
      <c r="D1136" t="s">
        <v>245</v>
      </c>
      <c r="E1136" t="s">
        <v>91</v>
      </c>
      <c r="F1136" t="s">
        <v>464</v>
      </c>
      <c r="G1136">
        <v>1.6042712333149201</v>
      </c>
      <c r="H1136">
        <v>7209.59</v>
      </c>
    </row>
    <row r="1137" spans="1:8" x14ac:dyDescent="0.25">
      <c r="A1137" t="s">
        <v>728</v>
      </c>
      <c r="B1137" t="s">
        <v>270</v>
      </c>
      <c r="C1137" t="s">
        <v>271</v>
      </c>
      <c r="D1137" t="s">
        <v>272</v>
      </c>
      <c r="E1137" t="s">
        <v>91</v>
      </c>
      <c r="F1137" t="s">
        <v>464</v>
      </c>
      <c r="G1137">
        <v>1.372355231979</v>
      </c>
      <c r="H1137">
        <v>6167.36</v>
      </c>
    </row>
    <row r="1138" spans="1:8" x14ac:dyDescent="0.25">
      <c r="A1138" t="s">
        <v>728</v>
      </c>
      <c r="B1138" t="s">
        <v>336</v>
      </c>
      <c r="C1138" t="s">
        <v>337</v>
      </c>
      <c r="D1138" t="s">
        <v>338</v>
      </c>
      <c r="E1138" t="s">
        <v>91</v>
      </c>
      <c r="F1138" t="s">
        <v>464</v>
      </c>
      <c r="G1138">
        <v>0.66418315647109405</v>
      </c>
      <c r="H1138">
        <v>2984.84</v>
      </c>
    </row>
    <row r="1139" spans="1:8" x14ac:dyDescent="0.25">
      <c r="A1139" t="s">
        <v>728</v>
      </c>
      <c r="B1139" t="s">
        <v>357</v>
      </c>
      <c r="C1139" t="s">
        <v>358</v>
      </c>
      <c r="D1139" t="s">
        <v>359</v>
      </c>
      <c r="E1139" t="s">
        <v>91</v>
      </c>
      <c r="F1139" t="s">
        <v>464</v>
      </c>
      <c r="G1139">
        <v>0.84640287180646101</v>
      </c>
      <c r="H1139">
        <v>3803.73</v>
      </c>
    </row>
    <row r="1140" spans="1:8" x14ac:dyDescent="0.25">
      <c r="A1140" t="s">
        <v>728</v>
      </c>
      <c r="B1140" t="s">
        <v>384</v>
      </c>
      <c r="C1140" t="s">
        <v>385</v>
      </c>
      <c r="D1140" t="s">
        <v>386</v>
      </c>
      <c r="E1140" t="s">
        <v>91</v>
      </c>
      <c r="F1140" t="s">
        <v>464</v>
      </c>
      <c r="G1140">
        <v>0.66418315647109405</v>
      </c>
      <c r="H1140">
        <v>2984.84</v>
      </c>
    </row>
    <row r="1141" spans="1:8" x14ac:dyDescent="0.25">
      <c r="A1141" t="s">
        <v>728</v>
      </c>
      <c r="B1141" t="s">
        <v>594</v>
      </c>
      <c r="C1141" t="s">
        <v>595</v>
      </c>
      <c r="D1141" t="s">
        <v>534</v>
      </c>
      <c r="E1141" t="s">
        <v>91</v>
      </c>
      <c r="F1141" t="s">
        <v>464</v>
      </c>
      <c r="G1141">
        <v>0.56479058446998598</v>
      </c>
      <c r="H1141">
        <v>2538.17</v>
      </c>
    </row>
    <row r="1142" spans="1:8" x14ac:dyDescent="0.25">
      <c r="A1142" t="s">
        <v>728</v>
      </c>
      <c r="B1142" t="s">
        <v>120</v>
      </c>
      <c r="C1142" t="s">
        <v>121</v>
      </c>
      <c r="D1142" t="s">
        <v>122</v>
      </c>
      <c r="E1142" t="s">
        <v>91</v>
      </c>
      <c r="F1142" t="s">
        <v>464</v>
      </c>
      <c r="G1142">
        <v>0.50267022696929198</v>
      </c>
      <c r="H1142">
        <v>2259</v>
      </c>
    </row>
    <row r="1143" spans="1:8" x14ac:dyDescent="0.25">
      <c r="A1143" t="s">
        <v>728</v>
      </c>
      <c r="B1143" t="s">
        <v>123</v>
      </c>
      <c r="C1143" t="s">
        <v>124</v>
      </c>
      <c r="D1143" t="s">
        <v>125</v>
      </c>
      <c r="E1143" t="s">
        <v>91</v>
      </c>
      <c r="F1143" t="s">
        <v>464</v>
      </c>
      <c r="G1143">
        <v>0.74701029980535205</v>
      </c>
      <c r="H1143">
        <v>3357.06</v>
      </c>
    </row>
    <row r="1144" spans="1:8" x14ac:dyDescent="0.25">
      <c r="A1144" t="s">
        <v>728</v>
      </c>
      <c r="B1144" t="s">
        <v>126</v>
      </c>
      <c r="C1144" t="s">
        <v>127</v>
      </c>
      <c r="D1144" t="s">
        <v>128</v>
      </c>
      <c r="E1144" t="s">
        <v>91</v>
      </c>
      <c r="F1144" t="s">
        <v>464</v>
      </c>
      <c r="G1144">
        <v>1.2853867314780301</v>
      </c>
      <c r="H1144">
        <v>5776.53</v>
      </c>
    </row>
    <row r="1145" spans="1:8" x14ac:dyDescent="0.25">
      <c r="A1145" t="s">
        <v>728</v>
      </c>
      <c r="B1145" t="s">
        <v>129</v>
      </c>
      <c r="C1145" t="s">
        <v>130</v>
      </c>
      <c r="D1145" t="s">
        <v>131</v>
      </c>
      <c r="E1145" t="s">
        <v>91</v>
      </c>
      <c r="F1145" t="s">
        <v>464</v>
      </c>
      <c r="G1145">
        <v>1.9769933783190701</v>
      </c>
      <c r="H1145">
        <v>8884.61</v>
      </c>
    </row>
    <row r="1146" spans="1:8" x14ac:dyDescent="0.25">
      <c r="A1146" t="s">
        <v>728</v>
      </c>
      <c r="B1146" t="s">
        <v>132</v>
      </c>
      <c r="C1146" t="s">
        <v>133</v>
      </c>
      <c r="D1146" t="s">
        <v>134</v>
      </c>
      <c r="E1146" t="s">
        <v>91</v>
      </c>
      <c r="F1146" t="s">
        <v>464</v>
      </c>
      <c r="G1146">
        <v>0.50267022696929198</v>
      </c>
      <c r="H1146">
        <v>2259</v>
      </c>
    </row>
    <row r="1147" spans="1:8" x14ac:dyDescent="0.25">
      <c r="A1147" t="s">
        <v>728</v>
      </c>
      <c r="B1147" t="s">
        <v>135</v>
      </c>
      <c r="C1147" t="s">
        <v>136</v>
      </c>
      <c r="D1147" t="s">
        <v>137</v>
      </c>
      <c r="E1147" t="s">
        <v>91</v>
      </c>
      <c r="F1147" t="s">
        <v>464</v>
      </c>
      <c r="G1147">
        <v>0.50267022696929198</v>
      </c>
      <c r="H1147">
        <v>2259</v>
      </c>
    </row>
    <row r="1148" spans="1:8" x14ac:dyDescent="0.25">
      <c r="A1148" t="s">
        <v>728</v>
      </c>
      <c r="B1148" t="s">
        <v>138</v>
      </c>
      <c r="C1148" t="s">
        <v>139</v>
      </c>
      <c r="D1148" t="s">
        <v>140</v>
      </c>
      <c r="E1148" t="s">
        <v>91</v>
      </c>
      <c r="F1148" t="s">
        <v>464</v>
      </c>
      <c r="G1148">
        <v>0.57307329880341096</v>
      </c>
      <c r="H1148">
        <v>2575.39</v>
      </c>
    </row>
    <row r="1149" spans="1:8" x14ac:dyDescent="0.25">
      <c r="A1149" t="s">
        <v>728</v>
      </c>
      <c r="B1149" t="s">
        <v>141</v>
      </c>
      <c r="C1149" t="s">
        <v>142</v>
      </c>
      <c r="D1149" t="s">
        <v>143</v>
      </c>
      <c r="E1149" t="s">
        <v>91</v>
      </c>
      <c r="F1149" t="s">
        <v>464</v>
      </c>
      <c r="G1149">
        <v>0.50267022696929198</v>
      </c>
      <c r="H1149">
        <v>2259</v>
      </c>
    </row>
    <row r="1150" spans="1:8" x14ac:dyDescent="0.25">
      <c r="A1150" t="s">
        <v>728</v>
      </c>
      <c r="B1150" t="s">
        <v>144</v>
      </c>
      <c r="C1150" t="s">
        <v>145</v>
      </c>
      <c r="D1150" t="s">
        <v>146</v>
      </c>
      <c r="E1150" t="s">
        <v>91</v>
      </c>
      <c r="F1150" t="s">
        <v>464</v>
      </c>
      <c r="G1150">
        <v>0.50267022696929198</v>
      </c>
      <c r="H1150">
        <v>2259</v>
      </c>
    </row>
    <row r="1151" spans="1:8" x14ac:dyDescent="0.25">
      <c r="A1151" t="s">
        <v>728</v>
      </c>
    </row>
    <row r="1152" spans="1:8" x14ac:dyDescent="0.25">
      <c r="A1152" t="s">
        <v>728</v>
      </c>
    </row>
    <row r="1153" spans="1:8" x14ac:dyDescent="0.25">
      <c r="A1153" t="s">
        <v>722</v>
      </c>
      <c r="B1153">
        <v>1</v>
      </c>
      <c r="C1153" t="s">
        <v>78</v>
      </c>
      <c r="D1153" t="s">
        <v>29</v>
      </c>
      <c r="E1153" t="s">
        <v>79</v>
      </c>
      <c r="F1153" t="s">
        <v>451</v>
      </c>
      <c r="G1153">
        <v>3548.3989999999999</v>
      </c>
      <c r="H1153">
        <v>15946505.109999999</v>
      </c>
    </row>
    <row r="1154" spans="1:8" x14ac:dyDescent="0.25">
      <c r="A1154" t="s">
        <v>722</v>
      </c>
      <c r="B1154">
        <v>2</v>
      </c>
      <c r="C1154" t="s">
        <v>81</v>
      </c>
      <c r="D1154" t="s">
        <v>30</v>
      </c>
      <c r="E1154" t="s">
        <v>79</v>
      </c>
      <c r="F1154" t="s">
        <v>451</v>
      </c>
      <c r="G1154">
        <v>143.46600000000001</v>
      </c>
      <c r="H1154">
        <v>644736.19999999995</v>
      </c>
    </row>
    <row r="1155" spans="1:8" x14ac:dyDescent="0.25">
      <c r="A1155" t="s">
        <v>722</v>
      </c>
      <c r="B1155">
        <v>3</v>
      </c>
      <c r="C1155" t="s">
        <v>82</v>
      </c>
      <c r="D1155" t="s">
        <v>31</v>
      </c>
      <c r="E1155" t="s">
        <v>79</v>
      </c>
      <c r="F1155" t="s">
        <v>451</v>
      </c>
      <c r="G1155">
        <v>744.11800000000005</v>
      </c>
      <c r="H1155">
        <v>3344066.29</v>
      </c>
    </row>
    <row r="1156" spans="1:8" x14ac:dyDescent="0.25">
      <c r="A1156" t="s">
        <v>722</v>
      </c>
      <c r="B1156">
        <v>4</v>
      </c>
      <c r="C1156" t="s">
        <v>83</v>
      </c>
      <c r="D1156" t="s">
        <v>32</v>
      </c>
      <c r="E1156" t="s">
        <v>79</v>
      </c>
      <c r="F1156" t="s">
        <v>451</v>
      </c>
      <c r="G1156">
        <v>1040.665</v>
      </c>
      <c r="H1156">
        <v>4676748.51</v>
      </c>
    </row>
    <row r="1157" spans="1:8" x14ac:dyDescent="0.25">
      <c r="A1157" t="s">
        <v>722</v>
      </c>
      <c r="B1157">
        <v>5</v>
      </c>
      <c r="C1157" t="s">
        <v>84</v>
      </c>
      <c r="D1157" t="s">
        <v>33</v>
      </c>
      <c r="E1157" t="s">
        <v>79</v>
      </c>
      <c r="F1157" t="s">
        <v>451</v>
      </c>
      <c r="G1157">
        <v>141.94900000000001</v>
      </c>
      <c r="H1157">
        <v>637918.81000000006</v>
      </c>
    </row>
    <row r="1158" spans="1:8" x14ac:dyDescent="0.25">
      <c r="A1158" t="s">
        <v>722</v>
      </c>
      <c r="B1158">
        <v>6</v>
      </c>
      <c r="C1158" t="s">
        <v>85</v>
      </c>
      <c r="D1158" t="s">
        <v>34</v>
      </c>
      <c r="E1158" t="s">
        <v>79</v>
      </c>
      <c r="F1158" t="s">
        <v>451</v>
      </c>
      <c r="G1158">
        <v>55.344999999999999</v>
      </c>
      <c r="H1158">
        <v>248720.43</v>
      </c>
    </row>
    <row r="1159" spans="1:8" x14ac:dyDescent="0.25">
      <c r="A1159" t="s">
        <v>722</v>
      </c>
      <c r="B1159">
        <v>7</v>
      </c>
      <c r="C1159" t="s">
        <v>86</v>
      </c>
      <c r="D1159" t="s">
        <v>35</v>
      </c>
      <c r="E1159" t="s">
        <v>79</v>
      </c>
      <c r="F1159" t="s">
        <v>451</v>
      </c>
      <c r="G1159">
        <v>3141.8670000000002</v>
      </c>
      <c r="H1159">
        <v>14119550.300000001</v>
      </c>
    </row>
    <row r="1160" spans="1:8" x14ac:dyDescent="0.25">
      <c r="A1160" t="s">
        <v>722</v>
      </c>
      <c r="B1160">
        <v>8</v>
      </c>
      <c r="C1160" t="s">
        <v>87</v>
      </c>
      <c r="D1160" t="s">
        <v>36</v>
      </c>
      <c r="E1160" t="s">
        <v>79</v>
      </c>
      <c r="F1160" t="s">
        <v>451</v>
      </c>
      <c r="G1160">
        <v>315.55700000000002</v>
      </c>
      <c r="H1160">
        <v>1418113.16</v>
      </c>
    </row>
    <row r="1161" spans="1:8" x14ac:dyDescent="0.25">
      <c r="A1161" t="s">
        <v>722</v>
      </c>
      <c r="B1161">
        <v>9</v>
      </c>
      <c r="C1161" t="s">
        <v>88</v>
      </c>
      <c r="D1161" t="s">
        <v>37</v>
      </c>
      <c r="E1161" t="s">
        <v>79</v>
      </c>
      <c r="F1161" t="s">
        <v>451</v>
      </c>
      <c r="G1161">
        <v>171.102</v>
      </c>
      <c r="H1161">
        <v>768932.39</v>
      </c>
    </row>
    <row r="1162" spans="1:8" x14ac:dyDescent="0.25">
      <c r="A1162" t="s">
        <v>722</v>
      </c>
      <c r="B1162">
        <v>10</v>
      </c>
      <c r="C1162" t="s">
        <v>455</v>
      </c>
      <c r="D1162" t="s">
        <v>38</v>
      </c>
      <c r="E1162" t="s">
        <v>79</v>
      </c>
      <c r="F1162" t="s">
        <v>451</v>
      </c>
      <c r="G1162">
        <v>135.93100000000001</v>
      </c>
      <c r="H1162">
        <v>610873.91</v>
      </c>
    </row>
    <row r="1163" spans="1:8" x14ac:dyDescent="0.25">
      <c r="A1163" t="s">
        <v>722</v>
      </c>
      <c r="B1163">
        <v>11</v>
      </c>
      <c r="C1163" t="s">
        <v>456</v>
      </c>
      <c r="D1163" t="s">
        <v>39</v>
      </c>
      <c r="E1163" t="s">
        <v>79</v>
      </c>
      <c r="F1163" t="s">
        <v>451</v>
      </c>
      <c r="G1163">
        <v>101.708</v>
      </c>
      <c r="H1163">
        <v>457075.75</v>
      </c>
    </row>
    <row r="1164" spans="1:8" x14ac:dyDescent="0.25">
      <c r="A1164" t="s">
        <v>722</v>
      </c>
      <c r="B1164">
        <v>12</v>
      </c>
      <c r="C1164" t="s">
        <v>419</v>
      </c>
      <c r="D1164" t="s">
        <v>40</v>
      </c>
      <c r="E1164" t="s">
        <v>79</v>
      </c>
      <c r="F1164" t="s">
        <v>451</v>
      </c>
      <c r="G1164">
        <v>2376.1999999999998</v>
      </c>
      <c r="H1164">
        <v>10678642.800000001</v>
      </c>
    </row>
    <row r="1165" spans="1:8" x14ac:dyDescent="0.25">
      <c r="A1165" t="s">
        <v>722</v>
      </c>
      <c r="B1165">
        <v>13</v>
      </c>
      <c r="C1165" t="s">
        <v>420</v>
      </c>
      <c r="D1165" t="s">
        <v>41</v>
      </c>
      <c r="E1165" t="s">
        <v>79</v>
      </c>
      <c r="F1165" t="s">
        <v>451</v>
      </c>
      <c r="G1165">
        <v>402.91500000000002</v>
      </c>
      <c r="H1165">
        <v>1810700.01</v>
      </c>
    </row>
    <row r="1166" spans="1:8" x14ac:dyDescent="0.25">
      <c r="A1166" t="s">
        <v>722</v>
      </c>
      <c r="B1166">
        <v>14</v>
      </c>
      <c r="C1166" t="s">
        <v>421</v>
      </c>
      <c r="D1166" t="s">
        <v>42</v>
      </c>
      <c r="E1166" t="s">
        <v>79</v>
      </c>
      <c r="F1166" t="s">
        <v>451</v>
      </c>
      <c r="G1166">
        <v>2302.3969999999999</v>
      </c>
      <c r="H1166">
        <v>10346972.119999999</v>
      </c>
    </row>
    <row r="1167" spans="1:8" x14ac:dyDescent="0.25">
      <c r="A1167" t="s">
        <v>722</v>
      </c>
      <c r="B1167">
        <v>15</v>
      </c>
      <c r="C1167" t="s">
        <v>422</v>
      </c>
      <c r="D1167" t="s">
        <v>43</v>
      </c>
      <c r="E1167" t="s">
        <v>79</v>
      </c>
      <c r="F1167" t="s">
        <v>451</v>
      </c>
      <c r="G1167">
        <v>163.77000000000001</v>
      </c>
      <c r="H1167">
        <v>735982.38</v>
      </c>
    </row>
    <row r="1168" spans="1:8" x14ac:dyDescent="0.25">
      <c r="A1168" t="s">
        <v>722</v>
      </c>
      <c r="B1168">
        <v>16</v>
      </c>
      <c r="C1168" t="s">
        <v>423</v>
      </c>
      <c r="D1168" t="s">
        <v>44</v>
      </c>
      <c r="E1168" t="s">
        <v>79</v>
      </c>
      <c r="F1168" t="s">
        <v>451</v>
      </c>
      <c r="G1168">
        <v>143.65799999999999</v>
      </c>
      <c r="H1168">
        <v>645599.05000000005</v>
      </c>
    </row>
    <row r="1169" spans="1:8" x14ac:dyDescent="0.25">
      <c r="A1169" t="s">
        <v>722</v>
      </c>
      <c r="B1169">
        <v>17</v>
      </c>
      <c r="C1169" t="s">
        <v>424</v>
      </c>
      <c r="D1169" t="s">
        <v>45</v>
      </c>
      <c r="E1169" t="s">
        <v>79</v>
      </c>
      <c r="F1169" t="s">
        <v>451</v>
      </c>
      <c r="G1169">
        <v>251.02799999999999</v>
      </c>
      <c r="H1169">
        <v>1128119.83</v>
      </c>
    </row>
    <row r="1170" spans="1:8" x14ac:dyDescent="0.25">
      <c r="A1170" t="s">
        <v>722</v>
      </c>
      <c r="B1170">
        <v>18</v>
      </c>
      <c r="C1170" t="s">
        <v>425</v>
      </c>
      <c r="D1170" t="s">
        <v>46</v>
      </c>
      <c r="E1170" t="s">
        <v>79</v>
      </c>
      <c r="F1170" t="s">
        <v>451</v>
      </c>
      <c r="G1170">
        <v>206.52199999999999</v>
      </c>
      <c r="H1170">
        <v>928109.87</v>
      </c>
    </row>
    <row r="1171" spans="1:8" x14ac:dyDescent="0.25">
      <c r="A1171" t="s">
        <v>722</v>
      </c>
      <c r="B1171">
        <v>19</v>
      </c>
      <c r="C1171" t="s">
        <v>426</v>
      </c>
      <c r="D1171" t="s">
        <v>47</v>
      </c>
      <c r="E1171" t="s">
        <v>79</v>
      </c>
      <c r="F1171" t="s">
        <v>451</v>
      </c>
      <c r="G1171">
        <v>1626.0170000000001</v>
      </c>
      <c r="H1171">
        <v>7307320.4000000004</v>
      </c>
    </row>
    <row r="1172" spans="1:8" x14ac:dyDescent="0.25">
      <c r="A1172" t="s">
        <v>722</v>
      </c>
      <c r="B1172">
        <v>20</v>
      </c>
      <c r="C1172" t="s">
        <v>427</v>
      </c>
      <c r="D1172" t="s">
        <v>48</v>
      </c>
      <c r="E1172" t="s">
        <v>79</v>
      </c>
      <c r="F1172" t="s">
        <v>451</v>
      </c>
      <c r="G1172">
        <v>189.83699999999999</v>
      </c>
      <c r="H1172">
        <v>853127.48</v>
      </c>
    </row>
    <row r="1173" spans="1:8" x14ac:dyDescent="0.25">
      <c r="A1173" t="s">
        <v>722</v>
      </c>
      <c r="B1173">
        <v>21</v>
      </c>
      <c r="C1173" t="s">
        <v>428</v>
      </c>
      <c r="D1173" t="s">
        <v>49</v>
      </c>
      <c r="E1173" t="s">
        <v>79</v>
      </c>
      <c r="F1173" t="s">
        <v>451</v>
      </c>
      <c r="G1173">
        <v>123.111</v>
      </c>
      <c r="H1173">
        <v>553260.82999999996</v>
      </c>
    </row>
    <row r="1174" spans="1:8" x14ac:dyDescent="0.25">
      <c r="A1174" t="s">
        <v>722</v>
      </c>
      <c r="B1174">
        <v>22</v>
      </c>
      <c r="C1174" t="s">
        <v>429</v>
      </c>
      <c r="D1174" t="s">
        <v>50</v>
      </c>
      <c r="E1174" t="s">
        <v>79</v>
      </c>
      <c r="F1174" t="s">
        <v>451</v>
      </c>
      <c r="G1174">
        <v>145.75</v>
      </c>
      <c r="H1174">
        <v>655000.5</v>
      </c>
    </row>
    <row r="1175" spans="1:8" x14ac:dyDescent="0.25">
      <c r="A1175" t="s">
        <v>722</v>
      </c>
      <c r="B1175">
        <v>23</v>
      </c>
      <c r="C1175" t="s">
        <v>430</v>
      </c>
      <c r="D1175" t="s">
        <v>51</v>
      </c>
      <c r="E1175" t="s">
        <v>79</v>
      </c>
      <c r="F1175" t="s">
        <v>451</v>
      </c>
      <c r="G1175">
        <v>90.066000000000003</v>
      </c>
      <c r="H1175">
        <v>404756.6</v>
      </c>
    </row>
    <row r="1176" spans="1:8" x14ac:dyDescent="0.25">
      <c r="A1176" t="s">
        <v>722</v>
      </c>
      <c r="B1176">
        <v>24</v>
      </c>
      <c r="C1176" t="s">
        <v>431</v>
      </c>
      <c r="D1176" t="s">
        <v>52</v>
      </c>
      <c r="E1176" t="s">
        <v>79</v>
      </c>
      <c r="F1176" t="s">
        <v>451</v>
      </c>
      <c r="G1176">
        <v>30.120999999999999</v>
      </c>
      <c r="H1176">
        <v>135363.76999999999</v>
      </c>
    </row>
    <row r="1177" spans="1:8" x14ac:dyDescent="0.25">
      <c r="A1177" t="s">
        <v>722</v>
      </c>
      <c r="B1177">
        <v>25</v>
      </c>
      <c r="C1177" t="s">
        <v>432</v>
      </c>
      <c r="D1177" t="s">
        <v>53</v>
      </c>
      <c r="E1177" t="s">
        <v>79</v>
      </c>
      <c r="F1177" t="s">
        <v>451</v>
      </c>
      <c r="G1177">
        <v>287.30599999999998</v>
      </c>
      <c r="H1177">
        <v>1291153.1599999999</v>
      </c>
    </row>
    <row r="1178" spans="1:8" x14ac:dyDescent="0.25">
      <c r="A1178" t="s">
        <v>722</v>
      </c>
      <c r="B1178">
        <v>26</v>
      </c>
      <c r="C1178" t="s">
        <v>433</v>
      </c>
      <c r="D1178" t="s">
        <v>54</v>
      </c>
      <c r="E1178" t="s">
        <v>79</v>
      </c>
      <c r="F1178" t="s">
        <v>451</v>
      </c>
      <c r="G1178">
        <v>404.86</v>
      </c>
      <c r="H1178">
        <v>1819440.84</v>
      </c>
    </row>
    <row r="1179" spans="1:8" x14ac:dyDescent="0.25">
      <c r="A1179" t="s">
        <v>722</v>
      </c>
      <c r="B1179">
        <v>27</v>
      </c>
      <c r="C1179" t="s">
        <v>434</v>
      </c>
      <c r="D1179" t="s">
        <v>55</v>
      </c>
      <c r="E1179" t="s">
        <v>79</v>
      </c>
      <c r="F1179" t="s">
        <v>451</v>
      </c>
      <c r="G1179">
        <v>252.989</v>
      </c>
      <c r="H1179">
        <v>1136932.57</v>
      </c>
    </row>
    <row r="1180" spans="1:8" x14ac:dyDescent="0.25">
      <c r="A1180" t="s">
        <v>722</v>
      </c>
      <c r="B1180">
        <v>28</v>
      </c>
      <c r="C1180" t="s">
        <v>435</v>
      </c>
      <c r="D1180" t="s">
        <v>56</v>
      </c>
      <c r="E1180" t="s">
        <v>79</v>
      </c>
      <c r="F1180" t="s">
        <v>451</v>
      </c>
      <c r="G1180">
        <v>171.048</v>
      </c>
      <c r="H1180">
        <v>768689.71</v>
      </c>
    </row>
    <row r="1181" spans="1:8" x14ac:dyDescent="0.25">
      <c r="A1181" t="s">
        <v>722</v>
      </c>
      <c r="B1181">
        <v>29</v>
      </c>
      <c r="C1181" t="s">
        <v>436</v>
      </c>
      <c r="D1181" t="s">
        <v>57</v>
      </c>
      <c r="E1181" t="s">
        <v>79</v>
      </c>
      <c r="F1181" t="s">
        <v>451</v>
      </c>
      <c r="G1181">
        <v>56.32</v>
      </c>
      <c r="H1181">
        <v>253102.07999999999</v>
      </c>
    </row>
    <row r="1182" spans="1:8" x14ac:dyDescent="0.25">
      <c r="A1182" t="s">
        <v>722</v>
      </c>
      <c r="B1182">
        <v>30</v>
      </c>
      <c r="C1182" t="s">
        <v>437</v>
      </c>
      <c r="D1182" t="s">
        <v>58</v>
      </c>
      <c r="E1182" t="s">
        <v>79</v>
      </c>
      <c r="F1182" t="s">
        <v>451</v>
      </c>
      <c r="G1182">
        <v>980.98500000000001</v>
      </c>
      <c r="H1182">
        <v>4408546.59</v>
      </c>
    </row>
    <row r="1183" spans="1:8" x14ac:dyDescent="0.25">
      <c r="A1183" t="s">
        <v>722</v>
      </c>
      <c r="B1183">
        <v>31</v>
      </c>
      <c r="C1183" t="s">
        <v>438</v>
      </c>
      <c r="D1183" t="s">
        <v>59</v>
      </c>
      <c r="E1183" t="s">
        <v>79</v>
      </c>
      <c r="F1183" t="s">
        <v>451</v>
      </c>
      <c r="G1183">
        <v>291.66699999999997</v>
      </c>
      <c r="H1183">
        <v>1310751.5</v>
      </c>
    </row>
    <row r="1184" spans="1:8" x14ac:dyDescent="0.25">
      <c r="A1184" t="s">
        <v>722</v>
      </c>
      <c r="B1184">
        <v>32</v>
      </c>
      <c r="C1184" t="s">
        <v>439</v>
      </c>
      <c r="D1184" t="s">
        <v>60</v>
      </c>
      <c r="E1184" t="s">
        <v>79</v>
      </c>
      <c r="F1184" t="s">
        <v>451</v>
      </c>
      <c r="G1184">
        <v>367.298</v>
      </c>
      <c r="H1184">
        <v>1650637.21</v>
      </c>
    </row>
    <row r="1185" spans="1:8" x14ac:dyDescent="0.25">
      <c r="A1185" t="s">
        <v>722</v>
      </c>
      <c r="B1185">
        <v>33</v>
      </c>
      <c r="C1185" t="s">
        <v>440</v>
      </c>
      <c r="D1185" t="s">
        <v>61</v>
      </c>
      <c r="E1185" t="s">
        <v>79</v>
      </c>
      <c r="F1185" t="s">
        <v>451</v>
      </c>
      <c r="G1185">
        <v>1592.713</v>
      </c>
      <c r="H1185">
        <v>7157652.2199999997</v>
      </c>
    </row>
    <row r="1186" spans="1:8" x14ac:dyDescent="0.25">
      <c r="A1186" t="s">
        <v>722</v>
      </c>
      <c r="B1186">
        <v>34</v>
      </c>
      <c r="C1186" t="s">
        <v>441</v>
      </c>
      <c r="D1186" t="s">
        <v>62</v>
      </c>
      <c r="E1186" t="s">
        <v>79</v>
      </c>
      <c r="F1186" t="s">
        <v>451</v>
      </c>
      <c r="G1186">
        <v>86.796999999999997</v>
      </c>
      <c r="H1186">
        <v>390065.72</v>
      </c>
    </row>
    <row r="1187" spans="1:8" x14ac:dyDescent="0.25">
      <c r="A1187" t="s">
        <v>722</v>
      </c>
      <c r="B1187">
        <v>35</v>
      </c>
      <c r="C1187" t="s">
        <v>442</v>
      </c>
      <c r="D1187" t="s">
        <v>63</v>
      </c>
      <c r="E1187" t="s">
        <v>79</v>
      </c>
      <c r="F1187" t="s">
        <v>451</v>
      </c>
      <c r="G1187">
        <v>1893.5239999999999</v>
      </c>
      <c r="H1187">
        <v>8509496.8599999994</v>
      </c>
    </row>
    <row r="1188" spans="1:8" x14ac:dyDescent="0.25">
      <c r="A1188" t="s">
        <v>722</v>
      </c>
      <c r="B1188">
        <v>36</v>
      </c>
      <c r="C1188" t="s">
        <v>443</v>
      </c>
      <c r="D1188" t="s">
        <v>64</v>
      </c>
      <c r="E1188" t="s">
        <v>79</v>
      </c>
      <c r="F1188" t="s">
        <v>451</v>
      </c>
      <c r="G1188">
        <v>801.35799999999995</v>
      </c>
      <c r="H1188">
        <v>3601302.85</v>
      </c>
    </row>
    <row r="1189" spans="1:8" x14ac:dyDescent="0.25">
      <c r="A1189" t="s">
        <v>722</v>
      </c>
      <c r="B1189">
        <v>37</v>
      </c>
      <c r="C1189" t="s">
        <v>444</v>
      </c>
      <c r="D1189" t="s">
        <v>65</v>
      </c>
      <c r="E1189" t="s">
        <v>79</v>
      </c>
      <c r="F1189" t="s">
        <v>451</v>
      </c>
      <c r="G1189">
        <v>443.98</v>
      </c>
      <c r="H1189">
        <v>1995246.12</v>
      </c>
    </row>
    <row r="1190" spans="1:8" x14ac:dyDescent="0.25">
      <c r="A1190" t="s">
        <v>722</v>
      </c>
      <c r="B1190">
        <v>38</v>
      </c>
      <c r="C1190" t="s">
        <v>445</v>
      </c>
      <c r="D1190" t="s">
        <v>66</v>
      </c>
      <c r="E1190" t="s">
        <v>79</v>
      </c>
      <c r="F1190" t="s">
        <v>451</v>
      </c>
      <c r="G1190">
        <v>516.94500000000005</v>
      </c>
      <c r="H1190">
        <v>2323150.83</v>
      </c>
    </row>
    <row r="1191" spans="1:8" x14ac:dyDescent="0.25">
      <c r="A1191" t="s">
        <v>722</v>
      </c>
      <c r="B1191">
        <v>39</v>
      </c>
      <c r="C1191" t="s">
        <v>446</v>
      </c>
      <c r="D1191" t="s">
        <v>67</v>
      </c>
      <c r="E1191" t="s">
        <v>79</v>
      </c>
      <c r="F1191" t="s">
        <v>451</v>
      </c>
      <c r="G1191">
        <v>200.4</v>
      </c>
      <c r="H1191">
        <v>900597.6</v>
      </c>
    </row>
    <row r="1192" spans="1:8" x14ac:dyDescent="0.25">
      <c r="A1192" t="s">
        <v>722</v>
      </c>
      <c r="B1192">
        <v>40</v>
      </c>
      <c r="C1192" t="s">
        <v>447</v>
      </c>
      <c r="D1192" t="s">
        <v>68</v>
      </c>
      <c r="E1192" t="s">
        <v>79</v>
      </c>
      <c r="F1192" t="s">
        <v>451</v>
      </c>
      <c r="G1192">
        <v>238.072</v>
      </c>
      <c r="H1192">
        <v>1069895.57</v>
      </c>
    </row>
    <row r="1193" spans="1:8" x14ac:dyDescent="0.25">
      <c r="A1193" t="s">
        <v>722</v>
      </c>
      <c r="B1193">
        <v>42</v>
      </c>
      <c r="C1193" t="s">
        <v>448</v>
      </c>
      <c r="D1193" t="s">
        <v>69</v>
      </c>
      <c r="E1193" t="s">
        <v>79</v>
      </c>
      <c r="F1193" t="s">
        <v>451</v>
      </c>
      <c r="G1193">
        <v>1321.1210000000001</v>
      </c>
      <c r="H1193">
        <v>5937117.7699999996</v>
      </c>
    </row>
    <row r="1194" spans="1:8" x14ac:dyDescent="0.25">
      <c r="A1194" t="s">
        <v>722</v>
      </c>
      <c r="B1194">
        <v>68</v>
      </c>
      <c r="C1194" t="s">
        <v>89</v>
      </c>
      <c r="D1194" t="s">
        <v>90</v>
      </c>
      <c r="E1194" t="s">
        <v>91</v>
      </c>
      <c r="F1194" t="s">
        <v>451</v>
      </c>
      <c r="G1194">
        <v>1.48</v>
      </c>
      <c r="H1194">
        <v>6651.12</v>
      </c>
    </row>
    <row r="1195" spans="1:8" x14ac:dyDescent="0.25">
      <c r="A1195" t="s">
        <v>722</v>
      </c>
      <c r="B1195">
        <v>74</v>
      </c>
      <c r="C1195" t="s">
        <v>92</v>
      </c>
      <c r="D1195" t="s">
        <v>93</v>
      </c>
      <c r="E1195" t="s">
        <v>91</v>
      </c>
      <c r="F1195" t="s">
        <v>451</v>
      </c>
      <c r="G1195">
        <v>0</v>
      </c>
      <c r="H1195">
        <v>0</v>
      </c>
    </row>
    <row r="1196" spans="1:8" x14ac:dyDescent="0.25">
      <c r="A1196" t="s">
        <v>722</v>
      </c>
      <c r="B1196">
        <v>81</v>
      </c>
      <c r="C1196" t="s">
        <v>94</v>
      </c>
      <c r="D1196" t="s">
        <v>95</v>
      </c>
      <c r="E1196" t="s">
        <v>91</v>
      </c>
      <c r="F1196" t="s">
        <v>451</v>
      </c>
      <c r="G1196">
        <v>23.832999999999998</v>
      </c>
      <c r="H1196">
        <v>107105.5</v>
      </c>
    </row>
    <row r="1197" spans="1:8" x14ac:dyDescent="0.25">
      <c r="A1197" t="s">
        <v>722</v>
      </c>
      <c r="B1197">
        <v>82</v>
      </c>
      <c r="C1197" t="s">
        <v>96</v>
      </c>
      <c r="D1197" t="s">
        <v>97</v>
      </c>
      <c r="E1197" t="s">
        <v>91</v>
      </c>
      <c r="F1197" t="s">
        <v>451</v>
      </c>
      <c r="G1197">
        <v>38.308999999999997</v>
      </c>
      <c r="H1197">
        <v>172160.65</v>
      </c>
    </row>
    <row r="1198" spans="1:8" x14ac:dyDescent="0.25">
      <c r="A1198" t="s">
        <v>722</v>
      </c>
      <c r="B1198">
        <v>83</v>
      </c>
      <c r="C1198" t="s">
        <v>98</v>
      </c>
      <c r="D1198" t="s">
        <v>99</v>
      </c>
      <c r="E1198" t="s">
        <v>91</v>
      </c>
      <c r="F1198" t="s">
        <v>451</v>
      </c>
      <c r="G1198">
        <v>38.36</v>
      </c>
      <c r="H1198">
        <v>172389.84</v>
      </c>
    </row>
    <row r="1199" spans="1:8" x14ac:dyDescent="0.25">
      <c r="A1199" t="s">
        <v>722</v>
      </c>
      <c r="B1199">
        <v>86</v>
      </c>
      <c r="C1199" t="s">
        <v>100</v>
      </c>
      <c r="D1199" t="s">
        <v>101</v>
      </c>
      <c r="E1199" t="s">
        <v>91</v>
      </c>
      <c r="F1199" t="s">
        <v>451</v>
      </c>
      <c r="G1199">
        <v>1.0589999999999999</v>
      </c>
      <c r="H1199">
        <v>4759.1499999999996</v>
      </c>
    </row>
    <row r="1200" spans="1:8" x14ac:dyDescent="0.25">
      <c r="A1200" t="s">
        <v>722</v>
      </c>
      <c r="B1200">
        <v>87</v>
      </c>
      <c r="C1200" t="s">
        <v>102</v>
      </c>
      <c r="D1200" t="s">
        <v>103</v>
      </c>
      <c r="E1200" t="s">
        <v>91</v>
      </c>
      <c r="F1200" t="s">
        <v>451</v>
      </c>
      <c r="G1200">
        <v>5.4059999999999997</v>
      </c>
      <c r="H1200">
        <v>24294.560000000001</v>
      </c>
    </row>
    <row r="1201" spans="1:8" x14ac:dyDescent="0.25">
      <c r="A1201" t="s">
        <v>722</v>
      </c>
      <c r="B1201">
        <v>89</v>
      </c>
      <c r="C1201" t="s">
        <v>104</v>
      </c>
      <c r="D1201" t="s">
        <v>105</v>
      </c>
      <c r="E1201" t="s">
        <v>91</v>
      </c>
      <c r="F1201" t="s">
        <v>451</v>
      </c>
      <c r="G1201">
        <v>0</v>
      </c>
      <c r="H1201">
        <v>0</v>
      </c>
    </row>
    <row r="1202" spans="1:8" x14ac:dyDescent="0.25">
      <c r="A1202" t="s">
        <v>722</v>
      </c>
      <c r="B1202">
        <v>91</v>
      </c>
      <c r="C1202" t="s">
        <v>106</v>
      </c>
      <c r="D1202" t="s">
        <v>107</v>
      </c>
      <c r="E1202" t="s">
        <v>91</v>
      </c>
      <c r="F1202" t="s">
        <v>451</v>
      </c>
      <c r="G1202">
        <v>4.45</v>
      </c>
      <c r="H1202">
        <v>19998.3</v>
      </c>
    </row>
    <row r="1203" spans="1:8" x14ac:dyDescent="0.25">
      <c r="A1203" t="s">
        <v>722</v>
      </c>
      <c r="B1203">
        <v>92</v>
      </c>
      <c r="C1203" t="s">
        <v>108</v>
      </c>
      <c r="D1203" t="s">
        <v>109</v>
      </c>
      <c r="E1203" t="s">
        <v>91</v>
      </c>
      <c r="F1203" t="s">
        <v>451</v>
      </c>
      <c r="G1203">
        <v>0</v>
      </c>
      <c r="H1203">
        <v>0</v>
      </c>
    </row>
    <row r="1204" spans="1:8" x14ac:dyDescent="0.25">
      <c r="A1204" t="s">
        <v>722</v>
      </c>
      <c r="B1204">
        <v>93</v>
      </c>
      <c r="C1204" t="s">
        <v>110</v>
      </c>
      <c r="D1204" t="s">
        <v>111</v>
      </c>
      <c r="E1204" t="s">
        <v>91</v>
      </c>
      <c r="F1204" t="s">
        <v>451</v>
      </c>
      <c r="G1204">
        <v>0</v>
      </c>
      <c r="H1204">
        <v>0</v>
      </c>
    </row>
    <row r="1205" spans="1:8" x14ac:dyDescent="0.25">
      <c r="A1205" t="s">
        <v>722</v>
      </c>
      <c r="B1205">
        <v>94</v>
      </c>
      <c r="C1205" t="s">
        <v>112</v>
      </c>
      <c r="D1205" t="s">
        <v>113</v>
      </c>
      <c r="E1205" t="s">
        <v>91</v>
      </c>
      <c r="F1205" t="s">
        <v>451</v>
      </c>
      <c r="G1205">
        <v>11.391</v>
      </c>
      <c r="H1205">
        <v>51191.15</v>
      </c>
    </row>
    <row r="1206" spans="1:8" x14ac:dyDescent="0.25">
      <c r="A1206" t="s">
        <v>722</v>
      </c>
      <c r="B1206">
        <v>95</v>
      </c>
      <c r="C1206" t="s">
        <v>114</v>
      </c>
      <c r="D1206" t="s">
        <v>115</v>
      </c>
      <c r="E1206" t="s">
        <v>91</v>
      </c>
      <c r="F1206" t="s">
        <v>451</v>
      </c>
      <c r="G1206">
        <v>0</v>
      </c>
      <c r="H1206">
        <v>0</v>
      </c>
    </row>
    <row r="1207" spans="1:8" x14ac:dyDescent="0.25">
      <c r="A1207" t="s">
        <v>722</v>
      </c>
      <c r="B1207">
        <v>97</v>
      </c>
      <c r="C1207" t="s">
        <v>116</v>
      </c>
      <c r="D1207" t="s">
        <v>117</v>
      </c>
      <c r="E1207" t="s">
        <v>91</v>
      </c>
      <c r="F1207" t="s">
        <v>451</v>
      </c>
      <c r="G1207">
        <v>0</v>
      </c>
      <c r="H1207">
        <v>0</v>
      </c>
    </row>
    <row r="1208" spans="1:8" x14ac:dyDescent="0.25">
      <c r="A1208" t="s">
        <v>722</v>
      </c>
      <c r="B1208">
        <v>98</v>
      </c>
      <c r="C1208" t="s">
        <v>118</v>
      </c>
      <c r="D1208" t="s">
        <v>119</v>
      </c>
      <c r="E1208" t="s">
        <v>91</v>
      </c>
      <c r="F1208" t="s">
        <v>451</v>
      </c>
      <c r="G1208">
        <v>44.475000000000001</v>
      </c>
      <c r="H1208">
        <v>199870.65</v>
      </c>
    </row>
    <row r="1209" spans="1:8" x14ac:dyDescent="0.25">
      <c r="A1209" t="s">
        <v>722</v>
      </c>
      <c r="B1209" t="s">
        <v>120</v>
      </c>
      <c r="C1209" t="s">
        <v>121</v>
      </c>
      <c r="D1209" t="s">
        <v>122</v>
      </c>
      <c r="E1209" t="s">
        <v>91</v>
      </c>
      <c r="F1209" t="s">
        <v>451</v>
      </c>
      <c r="G1209">
        <v>170.637</v>
      </c>
      <c r="H1209">
        <v>766842.68</v>
      </c>
    </row>
    <row r="1210" spans="1:8" x14ac:dyDescent="0.25">
      <c r="A1210" t="s">
        <v>722</v>
      </c>
      <c r="B1210" t="s">
        <v>123</v>
      </c>
      <c r="C1210" t="s">
        <v>124</v>
      </c>
      <c r="D1210" t="s">
        <v>125</v>
      </c>
      <c r="E1210" t="s">
        <v>91</v>
      </c>
      <c r="F1210" t="s">
        <v>451</v>
      </c>
      <c r="G1210">
        <v>0</v>
      </c>
      <c r="H1210">
        <v>0</v>
      </c>
    </row>
    <row r="1211" spans="1:8" x14ac:dyDescent="0.25">
      <c r="A1211" t="s">
        <v>722</v>
      </c>
      <c r="B1211" t="s">
        <v>126</v>
      </c>
      <c r="C1211" t="s">
        <v>127</v>
      </c>
      <c r="D1211" t="s">
        <v>128</v>
      </c>
      <c r="E1211" t="s">
        <v>91</v>
      </c>
      <c r="F1211" t="s">
        <v>451</v>
      </c>
      <c r="G1211">
        <v>13.113</v>
      </c>
      <c r="H1211">
        <v>58929.82</v>
      </c>
    </row>
    <row r="1212" spans="1:8" x14ac:dyDescent="0.25">
      <c r="A1212" t="s">
        <v>722</v>
      </c>
      <c r="B1212" t="s">
        <v>129</v>
      </c>
      <c r="C1212" t="s">
        <v>130</v>
      </c>
      <c r="D1212" t="s">
        <v>131</v>
      </c>
      <c r="E1212" t="s">
        <v>91</v>
      </c>
      <c r="F1212" t="s">
        <v>451</v>
      </c>
      <c r="G1212">
        <v>114.41800000000001</v>
      </c>
      <c r="H1212">
        <v>514194.49</v>
      </c>
    </row>
    <row r="1213" spans="1:8" x14ac:dyDescent="0.25">
      <c r="A1213" t="s">
        <v>722</v>
      </c>
      <c r="B1213" t="s">
        <v>132</v>
      </c>
      <c r="C1213" t="s">
        <v>133</v>
      </c>
      <c r="D1213" t="s">
        <v>134</v>
      </c>
      <c r="E1213" t="s">
        <v>91</v>
      </c>
      <c r="F1213" t="s">
        <v>451</v>
      </c>
      <c r="G1213">
        <v>37.491</v>
      </c>
      <c r="H1213">
        <v>168484.55</v>
      </c>
    </row>
    <row r="1214" spans="1:8" x14ac:dyDescent="0.25">
      <c r="A1214" t="s">
        <v>722</v>
      </c>
      <c r="B1214" t="s">
        <v>135</v>
      </c>
      <c r="C1214" t="s">
        <v>136</v>
      </c>
      <c r="D1214" t="s">
        <v>137</v>
      </c>
      <c r="E1214" t="s">
        <v>91</v>
      </c>
      <c r="F1214" t="s">
        <v>451</v>
      </c>
      <c r="G1214">
        <v>4.45</v>
      </c>
      <c r="H1214">
        <v>19998.3</v>
      </c>
    </row>
    <row r="1215" spans="1:8" x14ac:dyDescent="0.25">
      <c r="A1215" t="s">
        <v>722</v>
      </c>
      <c r="B1215" t="s">
        <v>138</v>
      </c>
      <c r="C1215" t="s">
        <v>139</v>
      </c>
      <c r="D1215" t="s">
        <v>140</v>
      </c>
      <c r="E1215" t="s">
        <v>91</v>
      </c>
      <c r="F1215" t="s">
        <v>451</v>
      </c>
      <c r="G1215">
        <v>0</v>
      </c>
      <c r="H1215">
        <v>0</v>
      </c>
    </row>
    <row r="1216" spans="1:8" x14ac:dyDescent="0.25">
      <c r="A1216" t="s">
        <v>722</v>
      </c>
      <c r="B1216" t="s">
        <v>141</v>
      </c>
      <c r="C1216" t="s">
        <v>142</v>
      </c>
      <c r="D1216" t="s">
        <v>143</v>
      </c>
      <c r="E1216" t="s">
        <v>91</v>
      </c>
      <c r="F1216" t="s">
        <v>451</v>
      </c>
      <c r="G1216">
        <v>50.866999999999997</v>
      </c>
      <c r="H1216">
        <v>228596.3</v>
      </c>
    </row>
    <row r="1217" spans="1:8" x14ac:dyDescent="0.25">
      <c r="A1217" t="s">
        <v>722</v>
      </c>
      <c r="B1217" t="s">
        <v>144</v>
      </c>
      <c r="C1217" t="s">
        <v>145</v>
      </c>
      <c r="D1217" t="s">
        <v>146</v>
      </c>
      <c r="E1217" t="s">
        <v>91</v>
      </c>
      <c r="F1217" t="s">
        <v>451</v>
      </c>
      <c r="G1217">
        <v>8.9009999999999998</v>
      </c>
      <c r="H1217">
        <v>40001.089999999997</v>
      </c>
    </row>
    <row r="1218" spans="1:8" x14ac:dyDescent="0.25">
      <c r="A1218" t="s">
        <v>722</v>
      </c>
      <c r="B1218" t="s">
        <v>147</v>
      </c>
      <c r="C1218" t="s">
        <v>148</v>
      </c>
      <c r="D1218" t="s">
        <v>149</v>
      </c>
      <c r="E1218" t="s">
        <v>91</v>
      </c>
      <c r="F1218" t="s">
        <v>451</v>
      </c>
      <c r="G1218">
        <v>22.353999999999999</v>
      </c>
      <c r="H1218">
        <v>100458.88</v>
      </c>
    </row>
    <row r="1219" spans="1:8" x14ac:dyDescent="0.25">
      <c r="A1219" t="s">
        <v>722</v>
      </c>
      <c r="B1219" t="s">
        <v>150</v>
      </c>
      <c r="C1219" t="s">
        <v>151</v>
      </c>
      <c r="D1219" t="s">
        <v>152</v>
      </c>
      <c r="E1219" t="s">
        <v>91</v>
      </c>
      <c r="F1219" t="s">
        <v>451</v>
      </c>
      <c r="G1219">
        <v>5.99</v>
      </c>
      <c r="H1219">
        <v>26919.06</v>
      </c>
    </row>
    <row r="1220" spans="1:8" x14ac:dyDescent="0.25">
      <c r="A1220" t="s">
        <v>722</v>
      </c>
      <c r="B1220" t="s">
        <v>153</v>
      </c>
      <c r="C1220" t="s">
        <v>154</v>
      </c>
      <c r="D1220" t="s">
        <v>155</v>
      </c>
      <c r="E1220" t="s">
        <v>91</v>
      </c>
      <c r="F1220" t="s">
        <v>451</v>
      </c>
      <c r="G1220">
        <v>38.304000000000002</v>
      </c>
      <c r="H1220">
        <v>172138.18</v>
      </c>
    </row>
    <row r="1221" spans="1:8" x14ac:dyDescent="0.25">
      <c r="A1221" t="s">
        <v>722</v>
      </c>
      <c r="B1221" t="s">
        <v>156</v>
      </c>
      <c r="C1221" t="s">
        <v>157</v>
      </c>
      <c r="D1221" t="s">
        <v>158</v>
      </c>
      <c r="E1221" t="s">
        <v>91</v>
      </c>
      <c r="F1221" t="s">
        <v>451</v>
      </c>
      <c r="G1221">
        <v>0</v>
      </c>
      <c r="H1221">
        <v>0</v>
      </c>
    </row>
    <row r="1222" spans="1:8" x14ac:dyDescent="0.25">
      <c r="A1222" t="s">
        <v>722</v>
      </c>
      <c r="B1222" t="s">
        <v>159</v>
      </c>
      <c r="C1222" t="s">
        <v>160</v>
      </c>
      <c r="D1222" t="s">
        <v>161</v>
      </c>
      <c r="E1222" t="s">
        <v>91</v>
      </c>
      <c r="F1222" t="s">
        <v>451</v>
      </c>
      <c r="G1222">
        <v>1.1850000000000001</v>
      </c>
      <c r="H1222">
        <v>5325.39</v>
      </c>
    </row>
    <row r="1223" spans="1:8" x14ac:dyDescent="0.25">
      <c r="A1223" t="s">
        <v>722</v>
      </c>
      <c r="B1223" t="s">
        <v>162</v>
      </c>
      <c r="C1223" t="s">
        <v>163</v>
      </c>
      <c r="D1223" t="s">
        <v>164</v>
      </c>
      <c r="E1223" t="s">
        <v>91</v>
      </c>
      <c r="F1223" t="s">
        <v>451</v>
      </c>
      <c r="G1223">
        <v>0</v>
      </c>
      <c r="H1223">
        <v>0</v>
      </c>
    </row>
    <row r="1224" spans="1:8" x14ac:dyDescent="0.25">
      <c r="A1224" t="s">
        <v>722</v>
      </c>
      <c r="B1224" t="s">
        <v>165</v>
      </c>
      <c r="C1224" t="s">
        <v>166</v>
      </c>
      <c r="D1224" t="s">
        <v>167</v>
      </c>
      <c r="E1224" t="s">
        <v>91</v>
      </c>
      <c r="F1224" t="s">
        <v>451</v>
      </c>
      <c r="G1224">
        <v>57.453000000000003</v>
      </c>
      <c r="H1224">
        <v>258193.78</v>
      </c>
    </row>
    <row r="1225" spans="1:8" x14ac:dyDescent="0.25">
      <c r="A1225" t="s">
        <v>722</v>
      </c>
      <c r="B1225" t="s">
        <v>168</v>
      </c>
      <c r="C1225" t="s">
        <v>169</v>
      </c>
      <c r="D1225" t="s">
        <v>170</v>
      </c>
      <c r="E1225" t="s">
        <v>91</v>
      </c>
      <c r="F1225" t="s">
        <v>451</v>
      </c>
      <c r="G1225">
        <v>0</v>
      </c>
      <c r="H1225">
        <v>0</v>
      </c>
    </row>
    <row r="1226" spans="1:8" x14ac:dyDescent="0.25">
      <c r="A1226" t="s">
        <v>722</v>
      </c>
      <c r="B1226" t="s">
        <v>171</v>
      </c>
      <c r="C1226" t="s">
        <v>172</v>
      </c>
      <c r="D1226" t="s">
        <v>173</v>
      </c>
      <c r="E1226" t="s">
        <v>91</v>
      </c>
      <c r="F1226" t="s">
        <v>451</v>
      </c>
      <c r="G1226">
        <v>0</v>
      </c>
      <c r="H1226">
        <v>0</v>
      </c>
    </row>
    <row r="1227" spans="1:8" x14ac:dyDescent="0.25">
      <c r="A1227" t="s">
        <v>722</v>
      </c>
      <c r="B1227" t="s">
        <v>174</v>
      </c>
      <c r="C1227" t="s">
        <v>175</v>
      </c>
      <c r="D1227" t="s">
        <v>176</v>
      </c>
      <c r="E1227" t="s">
        <v>91</v>
      </c>
      <c r="F1227" t="s">
        <v>451</v>
      </c>
      <c r="G1227">
        <v>33.835000000000001</v>
      </c>
      <c r="H1227">
        <v>152054.49</v>
      </c>
    </row>
    <row r="1228" spans="1:8" x14ac:dyDescent="0.25">
      <c r="A1228" t="s">
        <v>722</v>
      </c>
      <c r="B1228" t="s">
        <v>177</v>
      </c>
      <c r="C1228" t="s">
        <v>178</v>
      </c>
      <c r="D1228" t="s">
        <v>179</v>
      </c>
      <c r="E1228" t="s">
        <v>91</v>
      </c>
      <c r="F1228" t="s">
        <v>451</v>
      </c>
      <c r="G1228">
        <v>2.37</v>
      </c>
      <c r="H1228">
        <v>10650.78</v>
      </c>
    </row>
    <row r="1229" spans="1:8" x14ac:dyDescent="0.25">
      <c r="A1229" t="s">
        <v>722</v>
      </c>
      <c r="B1229" t="s">
        <v>180</v>
      </c>
      <c r="C1229" t="s">
        <v>181</v>
      </c>
      <c r="D1229" t="s">
        <v>182</v>
      </c>
      <c r="E1229" t="s">
        <v>91</v>
      </c>
      <c r="F1229" t="s">
        <v>451</v>
      </c>
      <c r="G1229">
        <v>1.4910000000000001</v>
      </c>
      <c r="H1229">
        <v>6700.55</v>
      </c>
    </row>
    <row r="1230" spans="1:8" x14ac:dyDescent="0.25">
      <c r="A1230" t="s">
        <v>722</v>
      </c>
      <c r="B1230" t="s">
        <v>183</v>
      </c>
      <c r="C1230" t="s">
        <v>184</v>
      </c>
      <c r="D1230" t="s">
        <v>185</v>
      </c>
      <c r="E1230" t="s">
        <v>91</v>
      </c>
      <c r="F1230" t="s">
        <v>451</v>
      </c>
      <c r="G1230">
        <v>1.4530000000000001</v>
      </c>
      <c r="H1230">
        <v>6529.78</v>
      </c>
    </row>
    <row r="1231" spans="1:8" x14ac:dyDescent="0.25">
      <c r="A1231" t="s">
        <v>722</v>
      </c>
      <c r="B1231" t="s">
        <v>186</v>
      </c>
      <c r="C1231" t="s">
        <v>187</v>
      </c>
      <c r="D1231" t="s">
        <v>188</v>
      </c>
      <c r="E1231" t="s">
        <v>91</v>
      </c>
      <c r="F1231" t="s">
        <v>451</v>
      </c>
      <c r="G1231">
        <v>1.3109999999999999</v>
      </c>
      <c r="H1231">
        <v>5891.63</v>
      </c>
    </row>
    <row r="1232" spans="1:8" x14ac:dyDescent="0.25">
      <c r="A1232" t="s">
        <v>722</v>
      </c>
      <c r="B1232" t="s">
        <v>189</v>
      </c>
      <c r="C1232" t="s">
        <v>190</v>
      </c>
      <c r="D1232" t="s">
        <v>191</v>
      </c>
      <c r="E1232" t="s">
        <v>91</v>
      </c>
      <c r="F1232" t="s">
        <v>451</v>
      </c>
      <c r="G1232">
        <v>0</v>
      </c>
      <c r="H1232">
        <v>0</v>
      </c>
    </row>
    <row r="1233" spans="1:8" x14ac:dyDescent="0.25">
      <c r="A1233" t="s">
        <v>722</v>
      </c>
      <c r="B1233" t="s">
        <v>192</v>
      </c>
      <c r="C1233" t="s">
        <v>193</v>
      </c>
      <c r="D1233" t="s">
        <v>194</v>
      </c>
      <c r="E1233" t="s">
        <v>91</v>
      </c>
      <c r="F1233" t="s">
        <v>451</v>
      </c>
      <c r="G1233">
        <v>11.005000000000001</v>
      </c>
      <c r="H1233">
        <v>49456.47</v>
      </c>
    </row>
    <row r="1234" spans="1:8" x14ac:dyDescent="0.25">
      <c r="A1234" t="s">
        <v>722</v>
      </c>
      <c r="B1234" t="s">
        <v>195</v>
      </c>
      <c r="C1234" t="s">
        <v>196</v>
      </c>
      <c r="D1234" t="s">
        <v>197</v>
      </c>
      <c r="E1234" t="s">
        <v>91</v>
      </c>
      <c r="F1234" t="s">
        <v>451</v>
      </c>
      <c r="G1234">
        <v>0</v>
      </c>
      <c r="H1234">
        <v>0</v>
      </c>
    </row>
    <row r="1235" spans="1:8" x14ac:dyDescent="0.25">
      <c r="A1235" t="s">
        <v>722</v>
      </c>
      <c r="B1235" t="s">
        <v>198</v>
      </c>
      <c r="C1235" t="s">
        <v>199</v>
      </c>
      <c r="D1235" t="s">
        <v>200</v>
      </c>
      <c r="E1235" t="s">
        <v>91</v>
      </c>
      <c r="F1235" t="s">
        <v>451</v>
      </c>
      <c r="G1235">
        <v>0</v>
      </c>
      <c r="H1235">
        <v>0</v>
      </c>
    </row>
    <row r="1236" spans="1:8" x14ac:dyDescent="0.25">
      <c r="A1236" t="s">
        <v>722</v>
      </c>
      <c r="B1236" t="s">
        <v>201</v>
      </c>
      <c r="C1236" t="s">
        <v>202</v>
      </c>
      <c r="D1236" t="s">
        <v>203</v>
      </c>
      <c r="E1236" t="s">
        <v>91</v>
      </c>
      <c r="F1236" t="s">
        <v>451</v>
      </c>
      <c r="G1236">
        <v>58.433999999999997</v>
      </c>
      <c r="H1236">
        <v>262602.40000000002</v>
      </c>
    </row>
    <row r="1237" spans="1:8" x14ac:dyDescent="0.25">
      <c r="A1237" t="s">
        <v>722</v>
      </c>
      <c r="B1237" t="s">
        <v>204</v>
      </c>
      <c r="C1237" t="s">
        <v>205</v>
      </c>
      <c r="D1237" t="s">
        <v>206</v>
      </c>
      <c r="E1237" t="s">
        <v>91</v>
      </c>
      <c r="F1237" t="s">
        <v>451</v>
      </c>
      <c r="G1237">
        <v>6.9530000000000003</v>
      </c>
      <c r="H1237">
        <v>31246.78</v>
      </c>
    </row>
    <row r="1238" spans="1:8" x14ac:dyDescent="0.25">
      <c r="A1238" t="s">
        <v>722</v>
      </c>
      <c r="B1238" t="s">
        <v>207</v>
      </c>
      <c r="C1238" t="s">
        <v>208</v>
      </c>
      <c r="D1238" t="s">
        <v>209</v>
      </c>
      <c r="E1238" t="s">
        <v>91</v>
      </c>
      <c r="F1238" t="s">
        <v>451</v>
      </c>
      <c r="G1238">
        <v>5.8650000000000002</v>
      </c>
      <c r="H1238">
        <v>26357.31</v>
      </c>
    </row>
    <row r="1239" spans="1:8" x14ac:dyDescent="0.25">
      <c r="A1239" t="s">
        <v>722</v>
      </c>
      <c r="B1239" t="s">
        <v>210</v>
      </c>
      <c r="C1239" t="s">
        <v>211</v>
      </c>
      <c r="D1239" t="s">
        <v>212</v>
      </c>
      <c r="E1239" t="s">
        <v>91</v>
      </c>
      <c r="F1239" t="s">
        <v>451</v>
      </c>
      <c r="G1239">
        <v>0</v>
      </c>
      <c r="H1239">
        <v>0</v>
      </c>
    </row>
    <row r="1240" spans="1:8" x14ac:dyDescent="0.25">
      <c r="A1240" t="s">
        <v>722</v>
      </c>
      <c r="B1240" t="s">
        <v>213</v>
      </c>
      <c r="C1240" t="s">
        <v>214</v>
      </c>
      <c r="D1240" t="s">
        <v>215</v>
      </c>
      <c r="E1240" t="s">
        <v>91</v>
      </c>
      <c r="F1240" t="s">
        <v>451</v>
      </c>
      <c r="G1240">
        <v>0</v>
      </c>
      <c r="H1240">
        <v>0</v>
      </c>
    </row>
    <row r="1241" spans="1:8" x14ac:dyDescent="0.25">
      <c r="A1241" t="s">
        <v>722</v>
      </c>
      <c r="B1241" t="s">
        <v>216</v>
      </c>
      <c r="C1241" t="s">
        <v>217</v>
      </c>
      <c r="D1241" t="s">
        <v>218</v>
      </c>
      <c r="E1241" t="s">
        <v>91</v>
      </c>
      <c r="F1241" t="s">
        <v>451</v>
      </c>
      <c r="G1241">
        <v>4.45</v>
      </c>
      <c r="H1241">
        <v>19998.3</v>
      </c>
    </row>
    <row r="1242" spans="1:8" x14ac:dyDescent="0.25">
      <c r="A1242" t="s">
        <v>722</v>
      </c>
      <c r="B1242" t="s">
        <v>219</v>
      </c>
      <c r="C1242" t="s">
        <v>220</v>
      </c>
      <c r="D1242" t="s">
        <v>221</v>
      </c>
      <c r="E1242" t="s">
        <v>91</v>
      </c>
      <c r="F1242" t="s">
        <v>451</v>
      </c>
      <c r="G1242">
        <v>0</v>
      </c>
      <c r="H1242">
        <v>0</v>
      </c>
    </row>
    <row r="1243" spans="1:8" x14ac:dyDescent="0.25">
      <c r="A1243" t="s">
        <v>722</v>
      </c>
      <c r="B1243" t="s">
        <v>222</v>
      </c>
      <c r="C1243" t="s">
        <v>223</v>
      </c>
      <c r="D1243" t="s">
        <v>224</v>
      </c>
      <c r="E1243" t="s">
        <v>91</v>
      </c>
      <c r="F1243" t="s">
        <v>451</v>
      </c>
      <c r="G1243">
        <v>0</v>
      </c>
      <c r="H1243">
        <v>0</v>
      </c>
    </row>
    <row r="1244" spans="1:8" x14ac:dyDescent="0.25">
      <c r="A1244" t="s">
        <v>722</v>
      </c>
      <c r="B1244" t="s">
        <v>225</v>
      </c>
      <c r="C1244" t="s">
        <v>226</v>
      </c>
      <c r="D1244" t="s">
        <v>227</v>
      </c>
      <c r="E1244" t="s">
        <v>91</v>
      </c>
      <c r="F1244" t="s">
        <v>451</v>
      </c>
      <c r="G1244">
        <v>0</v>
      </c>
      <c r="H1244">
        <v>0</v>
      </c>
    </row>
    <row r="1245" spans="1:8" x14ac:dyDescent="0.25">
      <c r="A1245" t="s">
        <v>722</v>
      </c>
      <c r="B1245" t="s">
        <v>228</v>
      </c>
      <c r="C1245" t="s">
        <v>229</v>
      </c>
      <c r="D1245" t="s">
        <v>230</v>
      </c>
      <c r="E1245" t="s">
        <v>91</v>
      </c>
      <c r="F1245" t="s">
        <v>451</v>
      </c>
      <c r="G1245">
        <v>0</v>
      </c>
      <c r="H1245">
        <v>0</v>
      </c>
    </row>
    <row r="1246" spans="1:8" x14ac:dyDescent="0.25">
      <c r="A1246" t="s">
        <v>722</v>
      </c>
      <c r="B1246" t="s">
        <v>231</v>
      </c>
      <c r="C1246" t="s">
        <v>232</v>
      </c>
      <c r="D1246" t="s">
        <v>233</v>
      </c>
      <c r="E1246" t="s">
        <v>91</v>
      </c>
      <c r="F1246" t="s">
        <v>451</v>
      </c>
      <c r="G1246">
        <v>0</v>
      </c>
      <c r="H1246">
        <v>0</v>
      </c>
    </row>
    <row r="1247" spans="1:8" x14ac:dyDescent="0.25">
      <c r="A1247" t="s">
        <v>722</v>
      </c>
      <c r="B1247" t="s">
        <v>234</v>
      </c>
      <c r="C1247" t="s">
        <v>235</v>
      </c>
      <c r="D1247" t="s">
        <v>236</v>
      </c>
      <c r="E1247" t="s">
        <v>91</v>
      </c>
      <c r="F1247" t="s">
        <v>451</v>
      </c>
      <c r="G1247">
        <v>0</v>
      </c>
      <c r="H1247">
        <v>0</v>
      </c>
    </row>
    <row r="1248" spans="1:8" x14ac:dyDescent="0.25">
      <c r="A1248" t="s">
        <v>722</v>
      </c>
      <c r="B1248" t="s">
        <v>237</v>
      </c>
      <c r="C1248" t="s">
        <v>238</v>
      </c>
      <c r="D1248" t="s">
        <v>239</v>
      </c>
      <c r="E1248" t="s">
        <v>91</v>
      </c>
      <c r="F1248" t="s">
        <v>451</v>
      </c>
      <c r="G1248">
        <v>1.3160000000000001</v>
      </c>
      <c r="H1248">
        <v>5914.1</v>
      </c>
    </row>
    <row r="1249" spans="1:8" x14ac:dyDescent="0.25">
      <c r="A1249" t="s">
        <v>722</v>
      </c>
      <c r="B1249" t="s">
        <v>240</v>
      </c>
      <c r="C1249" t="s">
        <v>241</v>
      </c>
      <c r="D1249" t="s">
        <v>242</v>
      </c>
      <c r="E1249" t="s">
        <v>91</v>
      </c>
      <c r="F1249" t="s">
        <v>451</v>
      </c>
      <c r="G1249">
        <v>40.616</v>
      </c>
      <c r="H1249">
        <v>182528.3</v>
      </c>
    </row>
    <row r="1250" spans="1:8" x14ac:dyDescent="0.25">
      <c r="A1250" t="s">
        <v>722</v>
      </c>
      <c r="B1250" t="s">
        <v>243</v>
      </c>
      <c r="C1250" t="s">
        <v>244</v>
      </c>
      <c r="D1250" t="s">
        <v>245</v>
      </c>
      <c r="E1250" t="s">
        <v>91</v>
      </c>
      <c r="F1250" t="s">
        <v>451</v>
      </c>
      <c r="G1250">
        <v>72.718999999999994</v>
      </c>
      <c r="H1250">
        <v>326799.19</v>
      </c>
    </row>
    <row r="1251" spans="1:8" x14ac:dyDescent="0.25">
      <c r="A1251" t="s">
        <v>722</v>
      </c>
      <c r="B1251" t="s">
        <v>246</v>
      </c>
      <c r="C1251" t="s">
        <v>247</v>
      </c>
      <c r="D1251" t="s">
        <v>248</v>
      </c>
      <c r="E1251" t="s">
        <v>91</v>
      </c>
      <c r="F1251" t="s">
        <v>451</v>
      </c>
      <c r="G1251">
        <v>1.415</v>
      </c>
      <c r="H1251">
        <v>6359.01</v>
      </c>
    </row>
    <row r="1252" spans="1:8" x14ac:dyDescent="0.25">
      <c r="A1252" t="s">
        <v>722</v>
      </c>
      <c r="B1252" t="s">
        <v>249</v>
      </c>
      <c r="C1252" t="s">
        <v>250</v>
      </c>
      <c r="D1252" t="s">
        <v>251</v>
      </c>
      <c r="E1252" t="s">
        <v>91</v>
      </c>
      <c r="F1252" t="s">
        <v>451</v>
      </c>
      <c r="G1252">
        <v>21.254000000000001</v>
      </c>
      <c r="H1252">
        <v>95515.48</v>
      </c>
    </row>
    <row r="1253" spans="1:8" x14ac:dyDescent="0.25">
      <c r="A1253" t="s">
        <v>722</v>
      </c>
      <c r="B1253" t="s">
        <v>252</v>
      </c>
      <c r="C1253" t="s">
        <v>253</v>
      </c>
      <c r="D1253" t="s">
        <v>254</v>
      </c>
      <c r="E1253" t="s">
        <v>91</v>
      </c>
      <c r="F1253" t="s">
        <v>451</v>
      </c>
      <c r="G1253">
        <v>0</v>
      </c>
      <c r="H1253">
        <v>0</v>
      </c>
    </row>
    <row r="1254" spans="1:8" x14ac:dyDescent="0.25">
      <c r="A1254" t="s">
        <v>722</v>
      </c>
      <c r="B1254" t="s">
        <v>255</v>
      </c>
      <c r="C1254" t="s">
        <v>256</v>
      </c>
      <c r="D1254" t="s">
        <v>257</v>
      </c>
      <c r="E1254" t="s">
        <v>91</v>
      </c>
      <c r="F1254" t="s">
        <v>451</v>
      </c>
      <c r="G1254">
        <v>4.45</v>
      </c>
      <c r="H1254">
        <v>19998.3</v>
      </c>
    </row>
    <row r="1255" spans="1:8" x14ac:dyDescent="0.25">
      <c r="A1255" t="s">
        <v>722</v>
      </c>
      <c r="B1255" t="s">
        <v>258</v>
      </c>
      <c r="C1255" t="s">
        <v>259</v>
      </c>
      <c r="D1255" t="s">
        <v>260</v>
      </c>
      <c r="E1255" t="s">
        <v>91</v>
      </c>
      <c r="F1255" t="s">
        <v>451</v>
      </c>
      <c r="G1255">
        <v>81.963999999999999</v>
      </c>
      <c r="H1255">
        <v>368346.22</v>
      </c>
    </row>
    <row r="1256" spans="1:8" x14ac:dyDescent="0.25">
      <c r="A1256" t="s">
        <v>722</v>
      </c>
      <c r="B1256" t="s">
        <v>261</v>
      </c>
      <c r="C1256" t="s">
        <v>262</v>
      </c>
      <c r="D1256" t="s">
        <v>263</v>
      </c>
      <c r="E1256" t="s">
        <v>91</v>
      </c>
      <c r="F1256" t="s">
        <v>451</v>
      </c>
      <c r="G1256">
        <v>5.9189999999999996</v>
      </c>
      <c r="H1256">
        <v>26599.99</v>
      </c>
    </row>
    <row r="1257" spans="1:8" x14ac:dyDescent="0.25">
      <c r="A1257" t="s">
        <v>722</v>
      </c>
      <c r="B1257" t="s">
        <v>264</v>
      </c>
      <c r="C1257" t="s">
        <v>265</v>
      </c>
      <c r="D1257" t="s">
        <v>266</v>
      </c>
      <c r="E1257" t="s">
        <v>91</v>
      </c>
      <c r="F1257" t="s">
        <v>451</v>
      </c>
      <c r="G1257">
        <v>0</v>
      </c>
      <c r="H1257">
        <v>0</v>
      </c>
    </row>
    <row r="1258" spans="1:8" x14ac:dyDescent="0.25">
      <c r="A1258" t="s">
        <v>722</v>
      </c>
      <c r="B1258" t="s">
        <v>267</v>
      </c>
      <c r="C1258" t="s">
        <v>268</v>
      </c>
      <c r="D1258" t="s">
        <v>269</v>
      </c>
      <c r="E1258" t="s">
        <v>91</v>
      </c>
      <c r="F1258" t="s">
        <v>451</v>
      </c>
      <c r="G1258">
        <v>5.9080000000000004</v>
      </c>
      <c r="H1258">
        <v>26550.55</v>
      </c>
    </row>
    <row r="1259" spans="1:8" x14ac:dyDescent="0.25">
      <c r="A1259" t="s">
        <v>722</v>
      </c>
      <c r="B1259" t="s">
        <v>270</v>
      </c>
      <c r="C1259" t="s">
        <v>271</v>
      </c>
      <c r="D1259" t="s">
        <v>272</v>
      </c>
      <c r="E1259" t="s">
        <v>91</v>
      </c>
      <c r="F1259" t="s">
        <v>451</v>
      </c>
      <c r="G1259">
        <v>0</v>
      </c>
      <c r="H1259">
        <v>0</v>
      </c>
    </row>
    <row r="1260" spans="1:8" x14ac:dyDescent="0.25">
      <c r="A1260" t="s">
        <v>722</v>
      </c>
      <c r="B1260" t="s">
        <v>273</v>
      </c>
      <c r="C1260" t="s">
        <v>274</v>
      </c>
      <c r="D1260" t="s">
        <v>275</v>
      </c>
      <c r="E1260" t="s">
        <v>91</v>
      </c>
      <c r="F1260" t="s">
        <v>451</v>
      </c>
      <c r="G1260">
        <v>0</v>
      </c>
      <c r="H1260">
        <v>0</v>
      </c>
    </row>
    <row r="1261" spans="1:8" x14ac:dyDescent="0.25">
      <c r="A1261" t="s">
        <v>722</v>
      </c>
      <c r="B1261" t="s">
        <v>276</v>
      </c>
      <c r="C1261" t="s">
        <v>277</v>
      </c>
      <c r="D1261" t="s">
        <v>278</v>
      </c>
      <c r="E1261" t="s">
        <v>91</v>
      </c>
      <c r="F1261" t="s">
        <v>451</v>
      </c>
      <c r="G1261">
        <v>4.45</v>
      </c>
      <c r="H1261">
        <v>19998.3</v>
      </c>
    </row>
    <row r="1262" spans="1:8" x14ac:dyDescent="0.25">
      <c r="A1262" t="s">
        <v>722</v>
      </c>
      <c r="B1262" t="s">
        <v>279</v>
      </c>
      <c r="C1262" t="s">
        <v>280</v>
      </c>
      <c r="D1262" t="s">
        <v>281</v>
      </c>
      <c r="E1262" t="s">
        <v>91</v>
      </c>
      <c r="F1262" t="s">
        <v>451</v>
      </c>
      <c r="G1262">
        <v>0</v>
      </c>
      <c r="H1262">
        <v>0</v>
      </c>
    </row>
    <row r="1263" spans="1:8" x14ac:dyDescent="0.25">
      <c r="A1263" t="s">
        <v>722</v>
      </c>
      <c r="B1263" t="s">
        <v>282</v>
      </c>
      <c r="C1263" t="s">
        <v>283</v>
      </c>
      <c r="D1263" t="s">
        <v>284</v>
      </c>
      <c r="E1263" t="s">
        <v>91</v>
      </c>
      <c r="F1263" t="s">
        <v>451</v>
      </c>
      <c r="G1263">
        <v>0</v>
      </c>
      <c r="H1263">
        <v>0</v>
      </c>
    </row>
    <row r="1264" spans="1:8" x14ac:dyDescent="0.25">
      <c r="A1264" t="s">
        <v>722</v>
      </c>
      <c r="B1264" t="s">
        <v>285</v>
      </c>
      <c r="C1264" t="s">
        <v>286</v>
      </c>
      <c r="D1264" t="s">
        <v>287</v>
      </c>
      <c r="E1264" t="s">
        <v>91</v>
      </c>
      <c r="F1264" t="s">
        <v>451</v>
      </c>
      <c r="G1264">
        <v>0</v>
      </c>
      <c r="H1264">
        <v>0</v>
      </c>
    </row>
    <row r="1265" spans="1:8" x14ac:dyDescent="0.25">
      <c r="A1265" t="s">
        <v>722</v>
      </c>
      <c r="B1265" t="s">
        <v>288</v>
      </c>
      <c r="C1265" t="s">
        <v>289</v>
      </c>
      <c r="D1265" t="s">
        <v>290</v>
      </c>
      <c r="E1265" t="s">
        <v>91</v>
      </c>
      <c r="F1265" t="s">
        <v>451</v>
      </c>
      <c r="G1265">
        <v>0</v>
      </c>
      <c r="H1265">
        <v>0</v>
      </c>
    </row>
    <row r="1266" spans="1:8" x14ac:dyDescent="0.25">
      <c r="A1266" t="s">
        <v>722</v>
      </c>
      <c r="B1266" t="s">
        <v>291</v>
      </c>
      <c r="C1266" t="s">
        <v>292</v>
      </c>
      <c r="D1266" t="s">
        <v>293</v>
      </c>
      <c r="E1266" t="s">
        <v>91</v>
      </c>
      <c r="F1266" t="s">
        <v>451</v>
      </c>
      <c r="G1266">
        <v>0</v>
      </c>
      <c r="H1266">
        <v>0</v>
      </c>
    </row>
    <row r="1267" spans="1:8" x14ac:dyDescent="0.25">
      <c r="A1267" t="s">
        <v>722</v>
      </c>
      <c r="B1267" t="s">
        <v>294</v>
      </c>
      <c r="C1267" t="s">
        <v>295</v>
      </c>
      <c r="D1267" t="s">
        <v>296</v>
      </c>
      <c r="E1267" t="s">
        <v>91</v>
      </c>
      <c r="F1267" t="s">
        <v>451</v>
      </c>
      <c r="G1267">
        <v>0</v>
      </c>
      <c r="H1267">
        <v>0</v>
      </c>
    </row>
    <row r="1268" spans="1:8" x14ac:dyDescent="0.25">
      <c r="A1268" t="s">
        <v>722</v>
      </c>
      <c r="B1268" t="s">
        <v>297</v>
      </c>
      <c r="C1268" t="s">
        <v>298</v>
      </c>
      <c r="D1268" t="s">
        <v>299</v>
      </c>
      <c r="E1268" t="s">
        <v>91</v>
      </c>
      <c r="F1268" t="s">
        <v>451</v>
      </c>
      <c r="G1268">
        <v>0</v>
      </c>
      <c r="H1268">
        <v>0</v>
      </c>
    </row>
    <row r="1269" spans="1:8" x14ac:dyDescent="0.25">
      <c r="A1269" t="s">
        <v>722</v>
      </c>
      <c r="B1269" t="s">
        <v>300</v>
      </c>
      <c r="C1269" t="s">
        <v>301</v>
      </c>
      <c r="D1269" t="s">
        <v>302</v>
      </c>
      <c r="E1269" t="s">
        <v>91</v>
      </c>
      <c r="F1269" t="s">
        <v>451</v>
      </c>
      <c r="G1269">
        <v>0</v>
      </c>
      <c r="H1269">
        <v>0</v>
      </c>
    </row>
    <row r="1270" spans="1:8" x14ac:dyDescent="0.25">
      <c r="A1270" t="s">
        <v>722</v>
      </c>
      <c r="B1270" t="s">
        <v>303</v>
      </c>
      <c r="C1270" t="s">
        <v>304</v>
      </c>
      <c r="D1270" t="s">
        <v>305</v>
      </c>
      <c r="E1270" t="s">
        <v>91</v>
      </c>
      <c r="F1270" t="s">
        <v>451</v>
      </c>
      <c r="G1270">
        <v>1.36</v>
      </c>
      <c r="H1270">
        <v>6111.84</v>
      </c>
    </row>
    <row r="1271" spans="1:8" x14ac:dyDescent="0.25">
      <c r="A1271" t="s">
        <v>722</v>
      </c>
      <c r="B1271" t="s">
        <v>306</v>
      </c>
      <c r="C1271" t="s">
        <v>307</v>
      </c>
      <c r="D1271" t="s">
        <v>308</v>
      </c>
      <c r="E1271" t="s">
        <v>91</v>
      </c>
      <c r="F1271" t="s">
        <v>451</v>
      </c>
      <c r="G1271">
        <v>0</v>
      </c>
      <c r="H1271">
        <v>0</v>
      </c>
    </row>
    <row r="1272" spans="1:8" x14ac:dyDescent="0.25">
      <c r="A1272" t="s">
        <v>722</v>
      </c>
      <c r="B1272" t="s">
        <v>309</v>
      </c>
      <c r="C1272" t="s">
        <v>310</v>
      </c>
      <c r="D1272" t="s">
        <v>311</v>
      </c>
      <c r="E1272" t="s">
        <v>91</v>
      </c>
      <c r="F1272" t="s">
        <v>451</v>
      </c>
      <c r="G1272">
        <v>0</v>
      </c>
      <c r="H1272">
        <v>0</v>
      </c>
    </row>
    <row r="1273" spans="1:8" x14ac:dyDescent="0.25">
      <c r="A1273" t="s">
        <v>722</v>
      </c>
      <c r="B1273" t="s">
        <v>312</v>
      </c>
      <c r="C1273" t="s">
        <v>313</v>
      </c>
      <c r="D1273" t="s">
        <v>314</v>
      </c>
      <c r="E1273" t="s">
        <v>91</v>
      </c>
      <c r="F1273" t="s">
        <v>451</v>
      </c>
      <c r="G1273">
        <v>0</v>
      </c>
      <c r="H1273">
        <v>0</v>
      </c>
    </row>
    <row r="1274" spans="1:8" x14ac:dyDescent="0.25">
      <c r="A1274" t="s">
        <v>722</v>
      </c>
      <c r="B1274" t="s">
        <v>315</v>
      </c>
      <c r="C1274" t="s">
        <v>316</v>
      </c>
      <c r="D1274" t="s">
        <v>317</v>
      </c>
      <c r="E1274" t="s">
        <v>91</v>
      </c>
      <c r="F1274" t="s">
        <v>451</v>
      </c>
      <c r="G1274">
        <v>0</v>
      </c>
      <c r="H1274">
        <v>0</v>
      </c>
    </row>
    <row r="1275" spans="1:8" x14ac:dyDescent="0.25">
      <c r="A1275" t="s">
        <v>722</v>
      </c>
      <c r="B1275" t="s">
        <v>318</v>
      </c>
      <c r="C1275" t="s">
        <v>319</v>
      </c>
      <c r="D1275" t="s">
        <v>320</v>
      </c>
      <c r="E1275" t="s">
        <v>91</v>
      </c>
      <c r="F1275" t="s">
        <v>451</v>
      </c>
      <c r="G1275">
        <v>0</v>
      </c>
      <c r="H1275">
        <v>0</v>
      </c>
    </row>
    <row r="1276" spans="1:8" x14ac:dyDescent="0.25">
      <c r="A1276" t="s">
        <v>722</v>
      </c>
      <c r="B1276" t="s">
        <v>321</v>
      </c>
      <c r="C1276" t="s">
        <v>322</v>
      </c>
      <c r="D1276" t="s">
        <v>323</v>
      </c>
      <c r="E1276" t="s">
        <v>91</v>
      </c>
      <c r="F1276" t="s">
        <v>451</v>
      </c>
      <c r="G1276">
        <v>0</v>
      </c>
      <c r="H1276">
        <v>0</v>
      </c>
    </row>
    <row r="1277" spans="1:8" x14ac:dyDescent="0.25">
      <c r="A1277" t="s">
        <v>722</v>
      </c>
      <c r="B1277" t="s">
        <v>324</v>
      </c>
      <c r="C1277" t="s">
        <v>325</v>
      </c>
      <c r="D1277" t="s">
        <v>326</v>
      </c>
      <c r="E1277" t="s">
        <v>91</v>
      </c>
      <c r="F1277" t="s">
        <v>451</v>
      </c>
      <c r="G1277">
        <v>0</v>
      </c>
      <c r="H1277">
        <v>0</v>
      </c>
    </row>
    <row r="1278" spans="1:8" x14ac:dyDescent="0.25">
      <c r="A1278" t="s">
        <v>722</v>
      </c>
      <c r="B1278" t="s">
        <v>327</v>
      </c>
      <c r="C1278" t="s">
        <v>328</v>
      </c>
      <c r="D1278" t="s">
        <v>329</v>
      </c>
      <c r="E1278" t="s">
        <v>91</v>
      </c>
      <c r="F1278" t="s">
        <v>451</v>
      </c>
      <c r="G1278">
        <v>0</v>
      </c>
      <c r="H1278">
        <v>0</v>
      </c>
    </row>
    <row r="1279" spans="1:8" x14ac:dyDescent="0.25">
      <c r="A1279" t="s">
        <v>722</v>
      </c>
      <c r="B1279" t="s">
        <v>330</v>
      </c>
      <c r="C1279" t="s">
        <v>331</v>
      </c>
      <c r="D1279" t="s">
        <v>332</v>
      </c>
      <c r="E1279" t="s">
        <v>91</v>
      </c>
      <c r="F1279" t="s">
        <v>451</v>
      </c>
      <c r="G1279">
        <v>0</v>
      </c>
      <c r="H1279">
        <v>0</v>
      </c>
    </row>
    <row r="1280" spans="1:8" x14ac:dyDescent="0.25">
      <c r="A1280" t="s">
        <v>722</v>
      </c>
      <c r="B1280" t="s">
        <v>333</v>
      </c>
      <c r="C1280" t="s">
        <v>334</v>
      </c>
      <c r="D1280" t="s">
        <v>335</v>
      </c>
      <c r="E1280" t="s">
        <v>91</v>
      </c>
      <c r="F1280" t="s">
        <v>451</v>
      </c>
      <c r="G1280">
        <v>4.45</v>
      </c>
      <c r="H1280">
        <v>19998.3</v>
      </c>
    </row>
    <row r="1281" spans="1:8" x14ac:dyDescent="0.25">
      <c r="A1281" t="s">
        <v>722</v>
      </c>
      <c r="B1281" t="s">
        <v>336</v>
      </c>
      <c r="C1281" t="s">
        <v>337</v>
      </c>
      <c r="D1281" t="s">
        <v>338</v>
      </c>
      <c r="E1281" t="s">
        <v>91</v>
      </c>
      <c r="F1281" t="s">
        <v>451</v>
      </c>
      <c r="G1281">
        <v>0</v>
      </c>
      <c r="H1281">
        <v>0</v>
      </c>
    </row>
    <row r="1282" spans="1:8" x14ac:dyDescent="0.25">
      <c r="A1282" t="s">
        <v>722</v>
      </c>
      <c r="B1282" t="s">
        <v>339</v>
      </c>
      <c r="C1282" t="s">
        <v>340</v>
      </c>
      <c r="D1282" t="s">
        <v>341</v>
      </c>
      <c r="E1282" t="s">
        <v>91</v>
      </c>
      <c r="F1282" t="s">
        <v>451</v>
      </c>
      <c r="G1282">
        <v>3.5830000000000002</v>
      </c>
      <c r="H1282">
        <v>16102</v>
      </c>
    </row>
    <row r="1283" spans="1:8" x14ac:dyDescent="0.25">
      <c r="A1283" t="s">
        <v>722</v>
      </c>
      <c r="B1283" t="s">
        <v>342</v>
      </c>
      <c r="C1283" t="s">
        <v>343</v>
      </c>
      <c r="D1283" t="s">
        <v>344</v>
      </c>
      <c r="E1283" t="s">
        <v>91</v>
      </c>
      <c r="F1283" t="s">
        <v>451</v>
      </c>
      <c r="G1283">
        <v>0</v>
      </c>
      <c r="H1283">
        <v>0</v>
      </c>
    </row>
    <row r="1284" spans="1:8" x14ac:dyDescent="0.25">
      <c r="A1284" t="s">
        <v>722</v>
      </c>
      <c r="B1284" t="s">
        <v>345</v>
      </c>
      <c r="C1284" t="s">
        <v>346</v>
      </c>
      <c r="D1284" t="s">
        <v>347</v>
      </c>
      <c r="E1284" t="s">
        <v>91</v>
      </c>
      <c r="F1284" t="s">
        <v>451</v>
      </c>
      <c r="G1284">
        <v>5.4550000000000001</v>
      </c>
      <c r="H1284">
        <v>24514.77</v>
      </c>
    </row>
    <row r="1285" spans="1:8" x14ac:dyDescent="0.25">
      <c r="A1285" t="s">
        <v>722</v>
      </c>
      <c r="B1285" t="s">
        <v>348</v>
      </c>
      <c r="C1285" t="s">
        <v>349</v>
      </c>
      <c r="D1285" t="s">
        <v>350</v>
      </c>
      <c r="E1285" t="s">
        <v>91</v>
      </c>
      <c r="F1285" t="s">
        <v>451</v>
      </c>
      <c r="G1285">
        <v>1.218</v>
      </c>
      <c r="H1285">
        <v>5473.69</v>
      </c>
    </row>
    <row r="1286" spans="1:8" x14ac:dyDescent="0.25">
      <c r="A1286" t="s">
        <v>722</v>
      </c>
      <c r="B1286" t="s">
        <v>351</v>
      </c>
      <c r="C1286" t="s">
        <v>352</v>
      </c>
      <c r="D1286" t="s">
        <v>353</v>
      </c>
      <c r="E1286" t="s">
        <v>91</v>
      </c>
      <c r="F1286" t="s">
        <v>451</v>
      </c>
      <c r="G1286">
        <v>0</v>
      </c>
      <c r="H1286">
        <v>0</v>
      </c>
    </row>
    <row r="1287" spans="1:8" x14ac:dyDescent="0.25">
      <c r="A1287" t="s">
        <v>722</v>
      </c>
      <c r="B1287" t="s">
        <v>354</v>
      </c>
      <c r="C1287" t="s">
        <v>355</v>
      </c>
      <c r="D1287" t="s">
        <v>356</v>
      </c>
      <c r="E1287" t="s">
        <v>91</v>
      </c>
      <c r="F1287" t="s">
        <v>451</v>
      </c>
      <c r="G1287">
        <v>0</v>
      </c>
      <c r="H1287">
        <v>0</v>
      </c>
    </row>
    <row r="1288" spans="1:8" x14ac:dyDescent="0.25">
      <c r="A1288" t="s">
        <v>722</v>
      </c>
      <c r="B1288" t="s">
        <v>357</v>
      </c>
      <c r="C1288" t="s">
        <v>358</v>
      </c>
      <c r="D1288" t="s">
        <v>359</v>
      </c>
      <c r="E1288" t="s">
        <v>91</v>
      </c>
      <c r="F1288" t="s">
        <v>451</v>
      </c>
      <c r="G1288">
        <v>0</v>
      </c>
      <c r="H1288">
        <v>0</v>
      </c>
    </row>
    <row r="1289" spans="1:8" x14ac:dyDescent="0.25">
      <c r="A1289" t="s">
        <v>722</v>
      </c>
      <c r="B1289" t="s">
        <v>360</v>
      </c>
      <c r="C1289" t="s">
        <v>361</v>
      </c>
      <c r="D1289" t="s">
        <v>362</v>
      </c>
      <c r="E1289" t="s">
        <v>91</v>
      </c>
      <c r="F1289" t="s">
        <v>451</v>
      </c>
      <c r="G1289">
        <v>41.396000000000001</v>
      </c>
      <c r="H1289">
        <v>186033.62</v>
      </c>
    </row>
    <row r="1290" spans="1:8" x14ac:dyDescent="0.25">
      <c r="A1290" t="s">
        <v>722</v>
      </c>
      <c r="B1290" t="s">
        <v>363</v>
      </c>
      <c r="C1290" t="s">
        <v>364</v>
      </c>
      <c r="D1290" t="s">
        <v>365</v>
      </c>
      <c r="E1290" t="s">
        <v>91</v>
      </c>
      <c r="F1290" t="s">
        <v>451</v>
      </c>
      <c r="G1290">
        <v>0</v>
      </c>
      <c r="H1290">
        <v>0</v>
      </c>
    </row>
    <row r="1291" spans="1:8" x14ac:dyDescent="0.25">
      <c r="A1291" t="s">
        <v>722</v>
      </c>
      <c r="B1291" t="s">
        <v>366</v>
      </c>
      <c r="C1291" t="s">
        <v>367</v>
      </c>
      <c r="D1291" t="s">
        <v>368</v>
      </c>
      <c r="E1291" t="s">
        <v>91</v>
      </c>
      <c r="F1291" t="s">
        <v>451</v>
      </c>
      <c r="G1291">
        <v>9.5589999999999993</v>
      </c>
      <c r="H1291">
        <v>42958.15</v>
      </c>
    </row>
    <row r="1292" spans="1:8" x14ac:dyDescent="0.25">
      <c r="A1292" t="s">
        <v>722</v>
      </c>
      <c r="B1292" t="s">
        <v>369</v>
      </c>
      <c r="C1292" t="s">
        <v>370</v>
      </c>
      <c r="D1292" t="s">
        <v>371</v>
      </c>
      <c r="E1292" t="s">
        <v>91</v>
      </c>
      <c r="F1292" t="s">
        <v>451</v>
      </c>
      <c r="G1292">
        <v>0</v>
      </c>
      <c r="H1292">
        <v>0</v>
      </c>
    </row>
    <row r="1293" spans="1:8" x14ac:dyDescent="0.25">
      <c r="A1293" t="s">
        <v>722</v>
      </c>
      <c r="B1293" t="s">
        <v>372</v>
      </c>
      <c r="C1293" t="s">
        <v>373</v>
      </c>
      <c r="D1293" t="s">
        <v>374</v>
      </c>
      <c r="E1293" t="s">
        <v>91</v>
      </c>
      <c r="F1293" t="s">
        <v>451</v>
      </c>
      <c r="G1293">
        <v>0</v>
      </c>
      <c r="H1293">
        <v>0</v>
      </c>
    </row>
    <row r="1294" spans="1:8" x14ac:dyDescent="0.25">
      <c r="A1294" t="s">
        <v>722</v>
      </c>
      <c r="B1294" t="s">
        <v>375</v>
      </c>
      <c r="C1294" t="s">
        <v>376</v>
      </c>
      <c r="D1294" t="s">
        <v>377</v>
      </c>
      <c r="E1294" t="s">
        <v>91</v>
      </c>
      <c r="F1294" t="s">
        <v>451</v>
      </c>
      <c r="G1294">
        <v>0</v>
      </c>
      <c r="H1294">
        <v>0</v>
      </c>
    </row>
    <row r="1295" spans="1:8" x14ac:dyDescent="0.25">
      <c r="A1295" t="s">
        <v>722</v>
      </c>
      <c r="B1295" t="s">
        <v>378</v>
      </c>
      <c r="C1295" t="s">
        <v>379</v>
      </c>
      <c r="D1295" t="s">
        <v>380</v>
      </c>
      <c r="E1295" t="s">
        <v>91</v>
      </c>
      <c r="F1295" t="s">
        <v>451</v>
      </c>
      <c r="G1295">
        <v>0</v>
      </c>
      <c r="H1295">
        <v>0</v>
      </c>
    </row>
    <row r="1296" spans="1:8" x14ac:dyDescent="0.25">
      <c r="A1296" t="s">
        <v>722</v>
      </c>
      <c r="B1296" t="s">
        <v>381</v>
      </c>
      <c r="C1296" t="s">
        <v>382</v>
      </c>
      <c r="D1296" t="s">
        <v>383</v>
      </c>
      <c r="E1296" t="s">
        <v>91</v>
      </c>
      <c r="F1296" t="s">
        <v>451</v>
      </c>
      <c r="G1296">
        <v>35.898000000000003</v>
      </c>
      <c r="H1296">
        <v>161325.60999999999</v>
      </c>
    </row>
    <row r="1297" spans="1:8" x14ac:dyDescent="0.25">
      <c r="A1297" t="s">
        <v>722</v>
      </c>
      <c r="B1297" t="s">
        <v>384</v>
      </c>
      <c r="C1297" t="s">
        <v>385</v>
      </c>
      <c r="D1297" t="s">
        <v>386</v>
      </c>
      <c r="E1297" t="s">
        <v>91</v>
      </c>
      <c r="F1297" t="s">
        <v>451</v>
      </c>
      <c r="G1297">
        <v>0</v>
      </c>
      <c r="H1297">
        <v>0</v>
      </c>
    </row>
    <row r="1298" spans="1:8" x14ac:dyDescent="0.25">
      <c r="A1298" t="s">
        <v>722</v>
      </c>
      <c r="B1298" t="s">
        <v>387</v>
      </c>
      <c r="C1298" t="s">
        <v>388</v>
      </c>
      <c r="D1298" t="s">
        <v>389</v>
      </c>
      <c r="E1298" t="s">
        <v>91</v>
      </c>
      <c r="F1298" t="s">
        <v>451</v>
      </c>
      <c r="G1298">
        <v>1.07</v>
      </c>
      <c r="H1298">
        <v>4808.58</v>
      </c>
    </row>
    <row r="1299" spans="1:8" x14ac:dyDescent="0.25">
      <c r="A1299" t="s">
        <v>722</v>
      </c>
      <c r="B1299" t="s">
        <v>390</v>
      </c>
      <c r="C1299" t="s">
        <v>391</v>
      </c>
      <c r="D1299" t="s">
        <v>392</v>
      </c>
      <c r="E1299" t="s">
        <v>91</v>
      </c>
      <c r="F1299" t="s">
        <v>451</v>
      </c>
      <c r="G1299">
        <v>0</v>
      </c>
      <c r="H1299">
        <v>0</v>
      </c>
    </row>
    <row r="1300" spans="1:8" x14ac:dyDescent="0.25">
      <c r="A1300" t="s">
        <v>722</v>
      </c>
      <c r="B1300" t="s">
        <v>393</v>
      </c>
      <c r="C1300" t="s">
        <v>394</v>
      </c>
      <c r="D1300" t="s">
        <v>395</v>
      </c>
      <c r="E1300" t="s">
        <v>91</v>
      </c>
      <c r="F1300" t="s">
        <v>451</v>
      </c>
      <c r="G1300">
        <v>0</v>
      </c>
      <c r="H1300">
        <v>0</v>
      </c>
    </row>
    <row r="1301" spans="1:8" x14ac:dyDescent="0.25">
      <c r="A1301" t="s">
        <v>722</v>
      </c>
      <c r="B1301" t="s">
        <v>396</v>
      </c>
      <c r="C1301" t="s">
        <v>397</v>
      </c>
      <c r="D1301" t="s">
        <v>398</v>
      </c>
      <c r="E1301" t="s">
        <v>91</v>
      </c>
      <c r="F1301" t="s">
        <v>451</v>
      </c>
      <c r="G1301">
        <v>1.032</v>
      </c>
      <c r="H1301">
        <v>4637.8100000000004</v>
      </c>
    </row>
    <row r="1302" spans="1:8" x14ac:dyDescent="0.25">
      <c r="A1302" t="s">
        <v>722</v>
      </c>
      <c r="B1302" t="s">
        <v>399</v>
      </c>
      <c r="C1302" t="s">
        <v>400</v>
      </c>
      <c r="D1302" t="s">
        <v>401</v>
      </c>
      <c r="E1302" t="s">
        <v>91</v>
      </c>
      <c r="F1302" t="s">
        <v>451</v>
      </c>
      <c r="G1302">
        <v>0</v>
      </c>
      <c r="H1302">
        <v>0</v>
      </c>
    </row>
    <row r="1303" spans="1:8" x14ac:dyDescent="0.25">
      <c r="A1303" t="s">
        <v>722</v>
      </c>
      <c r="B1303" t="s">
        <v>402</v>
      </c>
      <c r="C1303" t="s">
        <v>403</v>
      </c>
      <c r="D1303" t="s">
        <v>404</v>
      </c>
      <c r="E1303" t="s">
        <v>91</v>
      </c>
      <c r="F1303" t="s">
        <v>451</v>
      </c>
      <c r="G1303">
        <v>0</v>
      </c>
      <c r="H1303">
        <v>0</v>
      </c>
    </row>
    <row r="1304" spans="1:8" x14ac:dyDescent="0.25">
      <c r="A1304" t="s">
        <v>722</v>
      </c>
      <c r="B1304" t="s">
        <v>405</v>
      </c>
      <c r="C1304" t="s">
        <v>406</v>
      </c>
      <c r="D1304" t="s">
        <v>407</v>
      </c>
      <c r="E1304" t="s">
        <v>91</v>
      </c>
      <c r="F1304" t="s">
        <v>451</v>
      </c>
      <c r="G1304">
        <v>12.477</v>
      </c>
      <c r="H1304">
        <v>56071.64</v>
      </c>
    </row>
    <row r="1305" spans="1:8" x14ac:dyDescent="0.25">
      <c r="A1305" t="s">
        <v>722</v>
      </c>
      <c r="B1305" t="s">
        <v>408</v>
      </c>
      <c r="C1305" t="s">
        <v>409</v>
      </c>
      <c r="D1305" t="s">
        <v>410</v>
      </c>
      <c r="E1305" t="s">
        <v>91</v>
      </c>
      <c r="F1305" t="s">
        <v>451</v>
      </c>
      <c r="G1305">
        <v>0</v>
      </c>
      <c r="H1305">
        <v>0</v>
      </c>
    </row>
    <row r="1306" spans="1:8" x14ac:dyDescent="0.25">
      <c r="A1306" t="s">
        <v>722</v>
      </c>
      <c r="B1306" t="s">
        <v>411</v>
      </c>
      <c r="C1306" t="s">
        <v>412</v>
      </c>
      <c r="D1306" t="s">
        <v>413</v>
      </c>
      <c r="E1306" t="s">
        <v>91</v>
      </c>
      <c r="F1306" t="s">
        <v>451</v>
      </c>
      <c r="G1306">
        <v>0</v>
      </c>
      <c r="H1306">
        <v>0</v>
      </c>
    </row>
    <row r="1307" spans="1:8" x14ac:dyDescent="0.25">
      <c r="A1307" t="s">
        <v>722</v>
      </c>
      <c r="B1307" t="s">
        <v>414</v>
      </c>
      <c r="C1307" t="s">
        <v>415</v>
      </c>
      <c r="D1307" t="s">
        <v>416</v>
      </c>
      <c r="E1307" t="s">
        <v>91</v>
      </c>
      <c r="F1307" t="s">
        <v>451</v>
      </c>
      <c r="G1307">
        <v>0</v>
      </c>
      <c r="H1307">
        <v>0</v>
      </c>
    </row>
    <row r="1308" spans="1:8" x14ac:dyDescent="0.25">
      <c r="A1308" t="s">
        <v>722</v>
      </c>
      <c r="B1308" t="s">
        <v>487</v>
      </c>
      <c r="C1308" t="s">
        <v>488</v>
      </c>
      <c r="D1308" t="s">
        <v>417</v>
      </c>
      <c r="E1308" t="s">
        <v>91</v>
      </c>
      <c r="F1308" t="s">
        <v>451</v>
      </c>
      <c r="G1308">
        <v>0</v>
      </c>
      <c r="H1308">
        <v>0</v>
      </c>
    </row>
    <row r="1309" spans="1:8" x14ac:dyDescent="0.25">
      <c r="A1309" t="s">
        <v>722</v>
      </c>
      <c r="B1309" t="s">
        <v>531</v>
      </c>
      <c r="C1309" t="s">
        <v>532</v>
      </c>
      <c r="D1309" t="s">
        <v>533</v>
      </c>
      <c r="E1309" t="s">
        <v>91</v>
      </c>
      <c r="F1309" t="s">
        <v>451</v>
      </c>
      <c r="G1309">
        <v>0</v>
      </c>
      <c r="H1309">
        <v>0</v>
      </c>
    </row>
    <row r="1310" spans="1:8" x14ac:dyDescent="0.25">
      <c r="A1310" t="s">
        <v>722</v>
      </c>
      <c r="B1310" t="s">
        <v>594</v>
      </c>
      <c r="C1310" t="s">
        <v>595</v>
      </c>
      <c r="D1310" t="s">
        <v>534</v>
      </c>
      <c r="E1310" t="s">
        <v>91</v>
      </c>
      <c r="F1310" t="s">
        <v>451</v>
      </c>
      <c r="G1310">
        <v>0</v>
      </c>
      <c r="H1310">
        <v>0</v>
      </c>
    </row>
    <row r="1311" spans="1:8" x14ac:dyDescent="0.25">
      <c r="A1311" t="s">
        <v>722</v>
      </c>
    </row>
    <row r="1312" spans="1:8" x14ac:dyDescent="0.25">
      <c r="A1312" t="s">
        <v>722</v>
      </c>
    </row>
    <row r="1313" spans="1:8" x14ac:dyDescent="0.25">
      <c r="A1313" t="s">
        <v>722</v>
      </c>
      <c r="G1313">
        <v>28677.48</v>
      </c>
    </row>
    <row r="1314" spans="1:8" x14ac:dyDescent="0.25">
      <c r="A1314" t="s">
        <v>722</v>
      </c>
      <c r="G1314">
        <v>145.75</v>
      </c>
    </row>
    <row r="1315" spans="1:8" x14ac:dyDescent="0.25">
      <c r="A1315" t="s">
        <v>620</v>
      </c>
      <c r="B1315">
        <v>1</v>
      </c>
      <c r="C1315" t="s">
        <v>78</v>
      </c>
      <c r="D1315" t="s">
        <v>29</v>
      </c>
      <c r="E1315" t="s">
        <v>79</v>
      </c>
      <c r="F1315" t="s">
        <v>450</v>
      </c>
      <c r="G1315">
        <v>5196.1309027440102</v>
      </c>
      <c r="H1315">
        <v>23351412.280000001</v>
      </c>
    </row>
    <row r="1316" spans="1:8" x14ac:dyDescent="0.25">
      <c r="A1316" t="s">
        <v>620</v>
      </c>
      <c r="B1316">
        <v>2</v>
      </c>
      <c r="C1316" t="s">
        <v>81</v>
      </c>
      <c r="D1316" t="s">
        <v>30</v>
      </c>
      <c r="E1316" t="s">
        <v>79</v>
      </c>
      <c r="F1316" t="s">
        <v>450</v>
      </c>
      <c r="G1316">
        <v>93.924447937425001</v>
      </c>
      <c r="H1316">
        <v>422096.47</v>
      </c>
    </row>
    <row r="1317" spans="1:8" x14ac:dyDescent="0.25">
      <c r="A1317" t="s">
        <v>620</v>
      </c>
      <c r="B1317">
        <v>3</v>
      </c>
      <c r="C1317" t="s">
        <v>82</v>
      </c>
      <c r="D1317" t="s">
        <v>31</v>
      </c>
      <c r="E1317" t="s">
        <v>79</v>
      </c>
      <c r="F1317" t="s">
        <v>450</v>
      </c>
      <c r="G1317">
        <v>761.552335075663</v>
      </c>
      <c r="H1317">
        <v>3422416.19</v>
      </c>
    </row>
    <row r="1318" spans="1:8" x14ac:dyDescent="0.25">
      <c r="A1318" t="s">
        <v>620</v>
      </c>
      <c r="B1318">
        <v>4</v>
      </c>
      <c r="C1318" t="s">
        <v>83</v>
      </c>
      <c r="D1318" t="s">
        <v>32</v>
      </c>
      <c r="E1318" t="s">
        <v>79</v>
      </c>
      <c r="F1318" t="s">
        <v>450</v>
      </c>
      <c r="G1318">
        <v>1203.0439720504701</v>
      </c>
      <c r="H1318">
        <v>5406479.6100000003</v>
      </c>
    </row>
    <row r="1319" spans="1:8" x14ac:dyDescent="0.25">
      <c r="A1319" t="s">
        <v>620</v>
      </c>
      <c r="B1319">
        <v>5</v>
      </c>
      <c r="C1319" t="s">
        <v>84</v>
      </c>
      <c r="D1319" t="s">
        <v>33</v>
      </c>
      <c r="E1319" t="s">
        <v>79</v>
      </c>
      <c r="F1319" t="s">
        <v>450</v>
      </c>
      <c r="G1319">
        <v>203.65365233938101</v>
      </c>
      <c r="H1319">
        <v>915219.51</v>
      </c>
    </row>
    <row r="1320" spans="1:8" x14ac:dyDescent="0.25">
      <c r="A1320" t="s">
        <v>620</v>
      </c>
      <c r="B1320">
        <v>6</v>
      </c>
      <c r="C1320" t="s">
        <v>85</v>
      </c>
      <c r="D1320" t="s">
        <v>34</v>
      </c>
      <c r="E1320" t="s">
        <v>79</v>
      </c>
      <c r="F1320" t="s">
        <v>450</v>
      </c>
      <c r="G1320">
        <v>10.605755632431601</v>
      </c>
      <c r="H1320">
        <v>47662.27</v>
      </c>
    </row>
    <row r="1321" spans="1:8" x14ac:dyDescent="0.25">
      <c r="A1321" t="s">
        <v>620</v>
      </c>
      <c r="B1321">
        <v>7</v>
      </c>
      <c r="C1321" t="s">
        <v>86</v>
      </c>
      <c r="D1321" t="s">
        <v>35</v>
      </c>
      <c r="E1321" t="s">
        <v>79</v>
      </c>
      <c r="F1321" t="s">
        <v>450</v>
      </c>
      <c r="G1321">
        <v>4287.5605304958399</v>
      </c>
      <c r="H1321">
        <v>19268297.02</v>
      </c>
    </row>
    <row r="1322" spans="1:8" x14ac:dyDescent="0.25">
      <c r="A1322" t="s">
        <v>620</v>
      </c>
      <c r="B1322">
        <v>8</v>
      </c>
      <c r="C1322" t="s">
        <v>87</v>
      </c>
      <c r="D1322" t="s">
        <v>36</v>
      </c>
      <c r="E1322" t="s">
        <v>79</v>
      </c>
      <c r="F1322" t="s">
        <v>450</v>
      </c>
      <c r="G1322">
        <v>313.04385892684002</v>
      </c>
      <c r="H1322">
        <v>1406819.1</v>
      </c>
    </row>
    <row r="1323" spans="1:8" x14ac:dyDescent="0.25">
      <c r="A1323" t="s">
        <v>620</v>
      </c>
      <c r="B1323">
        <v>9</v>
      </c>
      <c r="C1323" t="s">
        <v>88</v>
      </c>
      <c r="D1323" t="s">
        <v>37</v>
      </c>
      <c r="E1323" t="s">
        <v>79</v>
      </c>
      <c r="F1323" t="s">
        <v>450</v>
      </c>
      <c r="G1323">
        <v>125.32616209563</v>
      </c>
      <c r="H1323">
        <v>563215.77</v>
      </c>
    </row>
    <row r="1324" spans="1:8" x14ac:dyDescent="0.25">
      <c r="A1324" t="s">
        <v>620</v>
      </c>
      <c r="B1324">
        <v>10</v>
      </c>
      <c r="C1324" t="s">
        <v>455</v>
      </c>
      <c r="D1324" t="s">
        <v>38</v>
      </c>
      <c r="E1324" t="s">
        <v>79</v>
      </c>
      <c r="F1324" t="s">
        <v>450</v>
      </c>
      <c r="G1324">
        <v>114.861103325622</v>
      </c>
      <c r="H1324">
        <v>516185.8</v>
      </c>
    </row>
    <row r="1325" spans="1:8" x14ac:dyDescent="0.25">
      <c r="A1325" t="s">
        <v>620</v>
      </c>
      <c r="B1325">
        <v>11</v>
      </c>
      <c r="C1325" t="s">
        <v>456</v>
      </c>
      <c r="D1325" t="s">
        <v>39</v>
      </c>
      <c r="E1325" t="s">
        <v>79</v>
      </c>
      <c r="F1325" t="s">
        <v>450</v>
      </c>
      <c r="G1325">
        <v>86.458079322457294</v>
      </c>
      <c r="H1325">
        <v>388542.61</v>
      </c>
    </row>
    <row r="1326" spans="1:8" x14ac:dyDescent="0.25">
      <c r="A1326" t="s">
        <v>620</v>
      </c>
      <c r="B1326">
        <v>12</v>
      </c>
      <c r="C1326" t="s">
        <v>419</v>
      </c>
      <c r="D1326" t="s">
        <v>40</v>
      </c>
      <c r="E1326" t="s">
        <v>79</v>
      </c>
      <c r="F1326" t="s">
        <v>450</v>
      </c>
      <c r="G1326">
        <v>3489.7719496406798</v>
      </c>
      <c r="H1326">
        <v>15683035.140000001</v>
      </c>
    </row>
    <row r="1327" spans="1:8" x14ac:dyDescent="0.25">
      <c r="A1327" t="s">
        <v>620</v>
      </c>
      <c r="B1327">
        <v>13</v>
      </c>
      <c r="C1327" t="s">
        <v>420</v>
      </c>
      <c r="D1327" t="s">
        <v>41</v>
      </c>
      <c r="E1327" t="s">
        <v>79</v>
      </c>
      <c r="F1327" t="s">
        <v>450</v>
      </c>
      <c r="G1327">
        <v>976.75404570804199</v>
      </c>
      <c r="H1327">
        <v>4389532.68</v>
      </c>
    </row>
    <row r="1328" spans="1:8" x14ac:dyDescent="0.25">
      <c r="A1328" t="s">
        <v>620</v>
      </c>
      <c r="B1328">
        <v>14</v>
      </c>
      <c r="C1328" t="s">
        <v>421</v>
      </c>
      <c r="D1328" t="s">
        <v>42</v>
      </c>
      <c r="E1328" t="s">
        <v>79</v>
      </c>
      <c r="F1328" t="s">
        <v>450</v>
      </c>
      <c r="G1328">
        <v>3466.8522267071598</v>
      </c>
      <c r="H1328">
        <v>15580033.91</v>
      </c>
    </row>
    <row r="1329" spans="1:8" x14ac:dyDescent="0.25">
      <c r="A1329" t="s">
        <v>620</v>
      </c>
      <c r="B1329">
        <v>15</v>
      </c>
      <c r="C1329" t="s">
        <v>422</v>
      </c>
      <c r="D1329" t="s">
        <v>43</v>
      </c>
      <c r="E1329" t="s">
        <v>79</v>
      </c>
      <c r="F1329" t="s">
        <v>450</v>
      </c>
      <c r="G1329">
        <v>170.80125114699399</v>
      </c>
      <c r="H1329">
        <v>767580.82</v>
      </c>
    </row>
    <row r="1330" spans="1:8" x14ac:dyDescent="0.25">
      <c r="A1330" t="s">
        <v>620</v>
      </c>
      <c r="B1330">
        <v>16</v>
      </c>
      <c r="C1330" t="s">
        <v>423</v>
      </c>
      <c r="D1330" t="s">
        <v>44</v>
      </c>
      <c r="E1330" t="s">
        <v>79</v>
      </c>
      <c r="F1330" t="s">
        <v>450</v>
      </c>
      <c r="G1330">
        <v>89.339248844008495</v>
      </c>
      <c r="H1330">
        <v>401490.58</v>
      </c>
    </row>
    <row r="1331" spans="1:8" x14ac:dyDescent="0.25">
      <c r="A1331" t="s">
        <v>620</v>
      </c>
      <c r="B1331">
        <v>17</v>
      </c>
      <c r="C1331" t="s">
        <v>424</v>
      </c>
      <c r="D1331" t="s">
        <v>45</v>
      </c>
      <c r="E1331" t="s">
        <v>79</v>
      </c>
      <c r="F1331" t="s">
        <v>450</v>
      </c>
      <c r="G1331">
        <v>196.78668907409701</v>
      </c>
      <c r="H1331">
        <v>884359.38</v>
      </c>
    </row>
    <row r="1332" spans="1:8" x14ac:dyDescent="0.25">
      <c r="A1332" t="s">
        <v>620</v>
      </c>
      <c r="B1332">
        <v>18</v>
      </c>
      <c r="C1332" t="s">
        <v>425</v>
      </c>
      <c r="D1332" t="s">
        <v>46</v>
      </c>
      <c r="E1332" t="s">
        <v>79</v>
      </c>
      <c r="F1332" t="s">
        <v>450</v>
      </c>
      <c r="G1332">
        <v>189.57697045673601</v>
      </c>
      <c r="H1332">
        <v>851958.91</v>
      </c>
    </row>
    <row r="1333" spans="1:8" x14ac:dyDescent="0.25">
      <c r="A1333" t="s">
        <v>620</v>
      </c>
      <c r="B1333">
        <v>19</v>
      </c>
      <c r="C1333" t="s">
        <v>426</v>
      </c>
      <c r="D1333" t="s">
        <v>47</v>
      </c>
      <c r="E1333" t="s">
        <v>79</v>
      </c>
      <c r="F1333" t="s">
        <v>450</v>
      </c>
      <c r="G1333">
        <v>2830.1185036092602</v>
      </c>
      <c r="H1333">
        <v>12718552.560000001</v>
      </c>
    </row>
    <row r="1334" spans="1:8" x14ac:dyDescent="0.25">
      <c r="A1334" t="s">
        <v>620</v>
      </c>
      <c r="B1334">
        <v>20</v>
      </c>
      <c r="C1334" t="s">
        <v>427</v>
      </c>
      <c r="D1334" t="s">
        <v>48</v>
      </c>
      <c r="E1334" t="s">
        <v>79</v>
      </c>
      <c r="F1334" t="s">
        <v>450</v>
      </c>
      <c r="G1334">
        <v>152.269102613802</v>
      </c>
      <c r="H1334">
        <v>684297.35</v>
      </c>
    </row>
    <row r="1335" spans="1:8" x14ac:dyDescent="0.25">
      <c r="A1335" t="s">
        <v>620</v>
      </c>
      <c r="B1335">
        <v>21</v>
      </c>
      <c r="C1335" t="s">
        <v>428</v>
      </c>
      <c r="D1335" t="s">
        <v>49</v>
      </c>
      <c r="E1335" t="s">
        <v>79</v>
      </c>
      <c r="F1335" t="s">
        <v>450</v>
      </c>
      <c r="G1335">
        <v>64.368940151766395</v>
      </c>
      <c r="H1335">
        <v>289274.02</v>
      </c>
    </row>
    <row r="1336" spans="1:8" x14ac:dyDescent="0.25">
      <c r="A1336" t="s">
        <v>620</v>
      </c>
      <c r="B1336">
        <v>22</v>
      </c>
      <c r="C1336" t="s">
        <v>429</v>
      </c>
      <c r="D1336" t="s">
        <v>50</v>
      </c>
      <c r="E1336" t="s">
        <v>79</v>
      </c>
      <c r="F1336" t="s">
        <v>450</v>
      </c>
      <c r="G1336">
        <v>245.90404054185399</v>
      </c>
      <c r="H1336">
        <v>1105092.76</v>
      </c>
    </row>
    <row r="1337" spans="1:8" x14ac:dyDescent="0.25">
      <c r="A1337" t="s">
        <v>620</v>
      </c>
      <c r="B1337">
        <v>23</v>
      </c>
      <c r="C1337" t="s">
        <v>430</v>
      </c>
      <c r="D1337" t="s">
        <v>51</v>
      </c>
      <c r="E1337" t="s">
        <v>79</v>
      </c>
      <c r="F1337" t="s">
        <v>450</v>
      </c>
      <c r="G1337">
        <v>31.3190758052503</v>
      </c>
      <c r="H1337">
        <v>140747.93</v>
      </c>
    </row>
    <row r="1338" spans="1:8" x14ac:dyDescent="0.25">
      <c r="A1338" t="s">
        <v>620</v>
      </c>
      <c r="B1338">
        <v>24</v>
      </c>
      <c r="C1338" t="s">
        <v>431</v>
      </c>
      <c r="D1338" t="s">
        <v>52</v>
      </c>
      <c r="E1338" t="s">
        <v>79</v>
      </c>
      <c r="F1338" t="s">
        <v>450</v>
      </c>
      <c r="G1338">
        <v>32.906069096890299</v>
      </c>
      <c r="H1338">
        <v>147879.87</v>
      </c>
    </row>
    <row r="1339" spans="1:8" x14ac:dyDescent="0.25">
      <c r="A1339" t="s">
        <v>620</v>
      </c>
      <c r="B1339">
        <v>25</v>
      </c>
      <c r="C1339" t="s">
        <v>432</v>
      </c>
      <c r="D1339" t="s">
        <v>53</v>
      </c>
      <c r="E1339" t="s">
        <v>79</v>
      </c>
      <c r="F1339" t="s">
        <v>450</v>
      </c>
      <c r="G1339">
        <v>179.76259532277001</v>
      </c>
      <c r="H1339">
        <v>807853.1</v>
      </c>
    </row>
    <row r="1340" spans="1:8" x14ac:dyDescent="0.25">
      <c r="A1340" t="s">
        <v>620</v>
      </c>
      <c r="B1340">
        <v>26</v>
      </c>
      <c r="C1340" t="s">
        <v>433</v>
      </c>
      <c r="D1340" t="s">
        <v>54</v>
      </c>
      <c r="E1340" t="s">
        <v>79</v>
      </c>
      <c r="F1340" t="s">
        <v>450</v>
      </c>
      <c r="G1340">
        <v>281.60189609770998</v>
      </c>
      <c r="H1340">
        <v>1265518.92</v>
      </c>
    </row>
    <row r="1341" spans="1:8" x14ac:dyDescent="0.25">
      <c r="A1341" t="s">
        <v>620</v>
      </c>
      <c r="B1341">
        <v>27</v>
      </c>
      <c r="C1341" t="s">
        <v>434</v>
      </c>
      <c r="D1341" t="s">
        <v>55</v>
      </c>
      <c r="E1341" t="s">
        <v>79</v>
      </c>
      <c r="F1341" t="s">
        <v>450</v>
      </c>
      <c r="G1341">
        <v>199.757608305655</v>
      </c>
      <c r="H1341">
        <v>897710.69</v>
      </c>
    </row>
    <row r="1342" spans="1:8" x14ac:dyDescent="0.25">
      <c r="A1342" t="s">
        <v>620</v>
      </c>
      <c r="B1342">
        <v>28</v>
      </c>
      <c r="C1342" t="s">
        <v>435</v>
      </c>
      <c r="D1342" t="s">
        <v>56</v>
      </c>
      <c r="E1342" t="s">
        <v>79</v>
      </c>
      <c r="F1342" t="s">
        <v>450</v>
      </c>
      <c r="G1342">
        <v>98.010983010051206</v>
      </c>
      <c r="H1342">
        <v>440461.36</v>
      </c>
    </row>
    <row r="1343" spans="1:8" x14ac:dyDescent="0.25">
      <c r="A1343" t="s">
        <v>620</v>
      </c>
      <c r="B1343">
        <v>29</v>
      </c>
      <c r="C1343" t="s">
        <v>436</v>
      </c>
      <c r="D1343" t="s">
        <v>57</v>
      </c>
      <c r="E1343" t="s">
        <v>79</v>
      </c>
      <c r="F1343" t="s">
        <v>450</v>
      </c>
      <c r="G1343">
        <v>14.947372545746701</v>
      </c>
      <c r="H1343">
        <v>67173.490000000005</v>
      </c>
    </row>
    <row r="1344" spans="1:8" x14ac:dyDescent="0.25">
      <c r="A1344" t="s">
        <v>620</v>
      </c>
      <c r="B1344">
        <v>30</v>
      </c>
      <c r="C1344" t="s">
        <v>437</v>
      </c>
      <c r="D1344" t="s">
        <v>58</v>
      </c>
      <c r="E1344" t="s">
        <v>79</v>
      </c>
      <c r="F1344" t="s">
        <v>450</v>
      </c>
      <c r="G1344">
        <v>912.59858325666005</v>
      </c>
      <c r="H1344">
        <v>4101218.03</v>
      </c>
    </row>
    <row r="1345" spans="1:8" x14ac:dyDescent="0.25">
      <c r="A1345" t="s">
        <v>620</v>
      </c>
      <c r="B1345">
        <v>31</v>
      </c>
      <c r="C1345" t="s">
        <v>438</v>
      </c>
      <c r="D1345" t="s">
        <v>59</v>
      </c>
      <c r="E1345" t="s">
        <v>79</v>
      </c>
      <c r="F1345" t="s">
        <v>450</v>
      </c>
      <c r="G1345">
        <v>415.01645021719798</v>
      </c>
      <c r="H1345">
        <v>1865083.93</v>
      </c>
    </row>
    <row r="1346" spans="1:8" x14ac:dyDescent="0.25">
      <c r="A1346" t="s">
        <v>620</v>
      </c>
      <c r="B1346">
        <v>32</v>
      </c>
      <c r="C1346" t="s">
        <v>439</v>
      </c>
      <c r="D1346" t="s">
        <v>60</v>
      </c>
      <c r="E1346" t="s">
        <v>79</v>
      </c>
      <c r="F1346" t="s">
        <v>450</v>
      </c>
      <c r="G1346">
        <v>572.59634177444798</v>
      </c>
      <c r="H1346">
        <v>2573247.96</v>
      </c>
    </row>
    <row r="1347" spans="1:8" x14ac:dyDescent="0.25">
      <c r="A1347" t="s">
        <v>620</v>
      </c>
      <c r="B1347">
        <v>33</v>
      </c>
      <c r="C1347" t="s">
        <v>440</v>
      </c>
      <c r="D1347" t="s">
        <v>61</v>
      </c>
      <c r="E1347" t="s">
        <v>79</v>
      </c>
      <c r="F1347" t="s">
        <v>450</v>
      </c>
      <c r="G1347">
        <v>2098.4211878926799</v>
      </c>
      <c r="H1347">
        <v>9430304.8200000003</v>
      </c>
    </row>
    <row r="1348" spans="1:8" x14ac:dyDescent="0.25">
      <c r="A1348" t="s">
        <v>620</v>
      </c>
      <c r="B1348">
        <v>34</v>
      </c>
      <c r="C1348" t="s">
        <v>441</v>
      </c>
      <c r="D1348" t="s">
        <v>62</v>
      </c>
      <c r="E1348" t="s">
        <v>79</v>
      </c>
      <c r="F1348" t="s">
        <v>450</v>
      </c>
      <c r="G1348">
        <v>27.616912322441902</v>
      </c>
      <c r="H1348">
        <v>124110.39999999999</v>
      </c>
    </row>
    <row r="1349" spans="1:8" x14ac:dyDescent="0.25">
      <c r="A1349" t="s">
        <v>620</v>
      </c>
      <c r="B1349">
        <v>35</v>
      </c>
      <c r="C1349" t="s">
        <v>442</v>
      </c>
      <c r="D1349" t="s">
        <v>63</v>
      </c>
      <c r="E1349" t="s">
        <v>79</v>
      </c>
      <c r="F1349" t="s">
        <v>450</v>
      </c>
      <c r="G1349">
        <v>1981.1489183687099</v>
      </c>
      <c r="H1349">
        <v>8903283.2400000002</v>
      </c>
    </row>
    <row r="1350" spans="1:8" x14ac:dyDescent="0.25">
      <c r="A1350" t="s">
        <v>620</v>
      </c>
      <c r="B1350">
        <v>36</v>
      </c>
      <c r="C1350" t="s">
        <v>443</v>
      </c>
      <c r="D1350" t="s">
        <v>64</v>
      </c>
      <c r="E1350" t="s">
        <v>79</v>
      </c>
      <c r="F1350" t="s">
        <v>450</v>
      </c>
      <c r="G1350">
        <v>1118.41171315472</v>
      </c>
      <c r="H1350">
        <v>5026142.24</v>
      </c>
    </row>
    <row r="1351" spans="1:8" x14ac:dyDescent="0.25">
      <c r="A1351" t="s">
        <v>620</v>
      </c>
      <c r="B1351">
        <v>37</v>
      </c>
      <c r="C1351" t="s">
        <v>444</v>
      </c>
      <c r="D1351" t="s">
        <v>65</v>
      </c>
      <c r="E1351" t="s">
        <v>79</v>
      </c>
      <c r="F1351" t="s">
        <v>450</v>
      </c>
      <c r="G1351">
        <v>623.00313095109698</v>
      </c>
      <c r="H1351">
        <v>2799776.07</v>
      </c>
    </row>
    <row r="1352" spans="1:8" x14ac:dyDescent="0.25">
      <c r="A1352" t="s">
        <v>620</v>
      </c>
      <c r="B1352">
        <v>38</v>
      </c>
      <c r="C1352" t="s">
        <v>445</v>
      </c>
      <c r="D1352" t="s">
        <v>66</v>
      </c>
      <c r="E1352" t="s">
        <v>79</v>
      </c>
      <c r="F1352" t="s">
        <v>450</v>
      </c>
      <c r="G1352">
        <v>822.58848611037195</v>
      </c>
      <c r="H1352">
        <v>3696712.66</v>
      </c>
    </row>
    <row r="1353" spans="1:8" x14ac:dyDescent="0.25">
      <c r="A1353" t="s">
        <v>620</v>
      </c>
      <c r="B1353">
        <v>39</v>
      </c>
      <c r="C1353" t="s">
        <v>446</v>
      </c>
      <c r="D1353" t="s">
        <v>67</v>
      </c>
      <c r="E1353" t="s">
        <v>79</v>
      </c>
      <c r="F1353" t="s">
        <v>450</v>
      </c>
      <c r="G1353">
        <v>334.93855068544099</v>
      </c>
      <c r="H1353">
        <v>1505213.85</v>
      </c>
    </row>
    <row r="1354" spans="1:8" x14ac:dyDescent="0.25">
      <c r="A1354" t="s">
        <v>620</v>
      </c>
      <c r="B1354">
        <v>40</v>
      </c>
      <c r="C1354" t="s">
        <v>447</v>
      </c>
      <c r="D1354" t="s">
        <v>68</v>
      </c>
      <c r="E1354" t="s">
        <v>79</v>
      </c>
      <c r="F1354" t="s">
        <v>450</v>
      </c>
      <c r="G1354">
        <v>351.22823873820198</v>
      </c>
      <c r="H1354">
        <v>1578419.7</v>
      </c>
    </row>
    <row r="1355" spans="1:8" x14ac:dyDescent="0.25">
      <c r="A1355" t="s">
        <v>620</v>
      </c>
      <c r="B1355">
        <v>42</v>
      </c>
      <c r="C1355" t="s">
        <v>448</v>
      </c>
      <c r="D1355" t="s">
        <v>69</v>
      </c>
      <c r="E1355" t="s">
        <v>79</v>
      </c>
      <c r="F1355" t="s">
        <v>450</v>
      </c>
      <c r="G1355">
        <v>1957.6965551829901</v>
      </c>
      <c r="H1355">
        <v>8797888.3200000003</v>
      </c>
    </row>
    <row r="1356" spans="1:8" x14ac:dyDescent="0.25">
      <c r="A1356" t="s">
        <v>620</v>
      </c>
      <c r="B1356">
        <v>68</v>
      </c>
      <c r="C1356" t="s">
        <v>89</v>
      </c>
      <c r="D1356" t="s">
        <v>90</v>
      </c>
      <c r="E1356" t="s">
        <v>91</v>
      </c>
      <c r="F1356" t="s">
        <v>450</v>
      </c>
      <c r="G1356">
        <v>82.522607053510697</v>
      </c>
      <c r="H1356">
        <v>370856.6</v>
      </c>
    </row>
    <row r="1357" spans="1:8" x14ac:dyDescent="0.25">
      <c r="A1357" t="s">
        <v>620</v>
      </c>
      <c r="B1357">
        <v>74</v>
      </c>
      <c r="C1357" t="s">
        <v>92</v>
      </c>
      <c r="D1357" t="s">
        <v>93</v>
      </c>
      <c r="E1357" t="s">
        <v>91</v>
      </c>
      <c r="F1357" t="s">
        <v>450</v>
      </c>
      <c r="G1357">
        <v>402.524103311077</v>
      </c>
      <c r="H1357">
        <v>1808943.32</v>
      </c>
    </row>
    <row r="1358" spans="1:8" x14ac:dyDescent="0.25">
      <c r="A1358" t="s">
        <v>620</v>
      </c>
      <c r="B1358">
        <v>81</v>
      </c>
      <c r="C1358" t="s">
        <v>94</v>
      </c>
      <c r="D1358" t="s">
        <v>95</v>
      </c>
      <c r="E1358" t="s">
        <v>91</v>
      </c>
      <c r="F1358" t="s">
        <v>450</v>
      </c>
      <c r="G1358">
        <v>24.955232303978601</v>
      </c>
      <c r="H1358">
        <v>112148.81</v>
      </c>
    </row>
    <row r="1359" spans="1:8" x14ac:dyDescent="0.25">
      <c r="A1359" t="s">
        <v>620</v>
      </c>
      <c r="B1359">
        <v>82</v>
      </c>
      <c r="C1359" t="s">
        <v>96</v>
      </c>
      <c r="D1359" t="s">
        <v>97</v>
      </c>
      <c r="E1359" t="s">
        <v>91</v>
      </c>
      <c r="F1359" t="s">
        <v>450</v>
      </c>
      <c r="G1359">
        <v>174.26265634278701</v>
      </c>
      <c r="H1359">
        <v>783136.38</v>
      </c>
    </row>
    <row r="1360" spans="1:8" x14ac:dyDescent="0.25">
      <c r="A1360" t="s">
        <v>620</v>
      </c>
      <c r="B1360">
        <v>83</v>
      </c>
      <c r="C1360" t="s">
        <v>98</v>
      </c>
      <c r="D1360" t="s">
        <v>99</v>
      </c>
      <c r="E1360" t="s">
        <v>91</v>
      </c>
      <c r="F1360" t="s">
        <v>450</v>
      </c>
      <c r="G1360">
        <v>0</v>
      </c>
      <c r="H1360">
        <v>0</v>
      </c>
    </row>
    <row r="1361" spans="1:8" x14ac:dyDescent="0.25">
      <c r="A1361" t="s">
        <v>620</v>
      </c>
      <c r="B1361">
        <v>86</v>
      </c>
      <c r="C1361" t="s">
        <v>100</v>
      </c>
      <c r="D1361" t="s">
        <v>101</v>
      </c>
      <c r="E1361" t="s">
        <v>91</v>
      </c>
      <c r="F1361" t="s">
        <v>450</v>
      </c>
      <c r="G1361">
        <v>20.2063427209537</v>
      </c>
      <c r="H1361">
        <v>90807.3</v>
      </c>
    </row>
    <row r="1362" spans="1:8" x14ac:dyDescent="0.25">
      <c r="A1362" t="s">
        <v>620</v>
      </c>
      <c r="B1362">
        <v>87</v>
      </c>
      <c r="C1362" t="s">
        <v>102</v>
      </c>
      <c r="D1362" t="s">
        <v>103</v>
      </c>
      <c r="E1362" t="s">
        <v>91</v>
      </c>
      <c r="F1362" t="s">
        <v>450</v>
      </c>
      <c r="G1362">
        <v>2.4352988625055199</v>
      </c>
      <c r="H1362">
        <v>10944.23</v>
      </c>
    </row>
    <row r="1363" spans="1:8" x14ac:dyDescent="0.25">
      <c r="A1363" t="s">
        <v>620</v>
      </c>
      <c r="B1363">
        <v>89</v>
      </c>
      <c r="C1363" t="s">
        <v>104</v>
      </c>
      <c r="D1363" t="s">
        <v>105</v>
      </c>
      <c r="E1363" t="s">
        <v>91</v>
      </c>
      <c r="F1363" t="s">
        <v>450</v>
      </c>
      <c r="G1363">
        <v>30.726897105306598</v>
      </c>
      <c r="H1363">
        <v>138086.68</v>
      </c>
    </row>
    <row r="1364" spans="1:8" x14ac:dyDescent="0.25">
      <c r="A1364" t="s">
        <v>620</v>
      </c>
      <c r="B1364">
        <v>91</v>
      </c>
      <c r="C1364" t="s">
        <v>106</v>
      </c>
      <c r="D1364" t="s">
        <v>107</v>
      </c>
      <c r="E1364" t="s">
        <v>91</v>
      </c>
      <c r="F1364" t="s">
        <v>450</v>
      </c>
      <c r="G1364">
        <v>3.8575888669482898</v>
      </c>
      <c r="H1364">
        <v>17336</v>
      </c>
    </row>
    <row r="1365" spans="1:8" x14ac:dyDescent="0.25">
      <c r="A1365" t="s">
        <v>620</v>
      </c>
      <c r="B1365">
        <v>92</v>
      </c>
      <c r="C1365" t="s">
        <v>108</v>
      </c>
      <c r="D1365" t="s">
        <v>109</v>
      </c>
      <c r="E1365" t="s">
        <v>91</v>
      </c>
      <c r="F1365" t="s">
        <v>450</v>
      </c>
      <c r="G1365">
        <v>0</v>
      </c>
      <c r="H1365">
        <v>0</v>
      </c>
    </row>
    <row r="1366" spans="1:8" x14ac:dyDescent="0.25">
      <c r="A1366" t="s">
        <v>620</v>
      </c>
      <c r="B1366">
        <v>93</v>
      </c>
      <c r="C1366" t="s">
        <v>110</v>
      </c>
      <c r="D1366" t="s">
        <v>111</v>
      </c>
      <c r="E1366" t="s">
        <v>91</v>
      </c>
      <c r="F1366" t="s">
        <v>450</v>
      </c>
      <c r="G1366">
        <v>97.516232679938994</v>
      </c>
      <c r="H1366">
        <v>438237.95</v>
      </c>
    </row>
    <row r="1367" spans="1:8" x14ac:dyDescent="0.25">
      <c r="A1367" t="s">
        <v>620</v>
      </c>
      <c r="B1367">
        <v>94</v>
      </c>
      <c r="C1367" t="s">
        <v>112</v>
      </c>
      <c r="D1367" t="s">
        <v>113</v>
      </c>
      <c r="E1367" t="s">
        <v>91</v>
      </c>
      <c r="F1367" t="s">
        <v>450</v>
      </c>
      <c r="G1367">
        <v>112.131953701585</v>
      </c>
      <c r="H1367">
        <v>503921</v>
      </c>
    </row>
    <row r="1368" spans="1:8" x14ac:dyDescent="0.25">
      <c r="A1368" t="s">
        <v>620</v>
      </c>
      <c r="B1368">
        <v>95</v>
      </c>
      <c r="C1368" t="s">
        <v>114</v>
      </c>
      <c r="D1368" t="s">
        <v>115</v>
      </c>
      <c r="E1368" t="s">
        <v>91</v>
      </c>
      <c r="F1368" t="s">
        <v>450</v>
      </c>
      <c r="G1368">
        <v>47.169739151264999</v>
      </c>
      <c r="H1368">
        <v>211980.81</v>
      </c>
    </row>
    <row r="1369" spans="1:8" x14ac:dyDescent="0.25">
      <c r="A1369" t="s">
        <v>620</v>
      </c>
      <c r="B1369">
        <v>97</v>
      </c>
      <c r="C1369" t="s">
        <v>116</v>
      </c>
      <c r="D1369" t="s">
        <v>117</v>
      </c>
      <c r="E1369" t="s">
        <v>91</v>
      </c>
      <c r="F1369" t="s">
        <v>450</v>
      </c>
      <c r="G1369">
        <v>38.896723414369802</v>
      </c>
      <c r="H1369">
        <v>174801.88</v>
      </c>
    </row>
    <row r="1370" spans="1:8" x14ac:dyDescent="0.25">
      <c r="A1370" t="s">
        <v>620</v>
      </c>
      <c r="B1370">
        <v>98</v>
      </c>
      <c r="C1370" t="s">
        <v>118</v>
      </c>
      <c r="D1370" t="s">
        <v>119</v>
      </c>
      <c r="E1370" t="s">
        <v>91</v>
      </c>
      <c r="F1370" t="s">
        <v>450</v>
      </c>
      <c r="G1370">
        <v>0</v>
      </c>
      <c r="H1370">
        <v>0</v>
      </c>
    </row>
    <row r="1371" spans="1:8" x14ac:dyDescent="0.25">
      <c r="A1371" t="s">
        <v>620</v>
      </c>
      <c r="B1371" t="s">
        <v>120</v>
      </c>
      <c r="C1371" t="s">
        <v>121</v>
      </c>
      <c r="D1371" t="s">
        <v>122</v>
      </c>
      <c r="E1371" t="s">
        <v>91</v>
      </c>
      <c r="F1371" t="s">
        <v>450</v>
      </c>
      <c r="G1371">
        <v>0</v>
      </c>
      <c r="H1371">
        <v>0</v>
      </c>
    </row>
    <row r="1372" spans="1:8" x14ac:dyDescent="0.25">
      <c r="A1372" t="s">
        <v>620</v>
      </c>
      <c r="B1372" t="s">
        <v>123</v>
      </c>
      <c r="C1372" t="s">
        <v>124</v>
      </c>
      <c r="D1372" t="s">
        <v>125</v>
      </c>
      <c r="E1372" t="s">
        <v>91</v>
      </c>
      <c r="F1372" t="s">
        <v>450</v>
      </c>
      <c r="G1372">
        <v>33.226489460582101</v>
      </c>
      <c r="H1372">
        <v>149319.84</v>
      </c>
    </row>
    <row r="1373" spans="1:8" x14ac:dyDescent="0.25">
      <c r="A1373" t="s">
        <v>620</v>
      </c>
      <c r="B1373" t="s">
        <v>126</v>
      </c>
      <c r="C1373" t="s">
        <v>127</v>
      </c>
      <c r="D1373" t="s">
        <v>128</v>
      </c>
      <c r="E1373" t="s">
        <v>91</v>
      </c>
      <c r="F1373" t="s">
        <v>450</v>
      </c>
      <c r="G1373">
        <v>88.465619523165799</v>
      </c>
      <c r="H1373">
        <v>397564.49</v>
      </c>
    </row>
    <row r="1374" spans="1:8" x14ac:dyDescent="0.25">
      <c r="A1374" t="s">
        <v>620</v>
      </c>
      <c r="B1374" t="s">
        <v>129</v>
      </c>
      <c r="C1374" t="s">
        <v>130</v>
      </c>
      <c r="D1374" t="s">
        <v>131</v>
      </c>
      <c r="E1374" t="s">
        <v>91</v>
      </c>
      <c r="F1374" t="s">
        <v>450</v>
      </c>
      <c r="G1374">
        <v>186.74964017395101</v>
      </c>
      <c r="H1374">
        <v>839252.88</v>
      </c>
    </row>
    <row r="1375" spans="1:8" x14ac:dyDescent="0.25">
      <c r="A1375" t="s">
        <v>620</v>
      </c>
      <c r="B1375" t="s">
        <v>132</v>
      </c>
      <c r="C1375" t="s">
        <v>133</v>
      </c>
      <c r="D1375" t="s">
        <v>134</v>
      </c>
      <c r="E1375" t="s">
        <v>91</v>
      </c>
      <c r="F1375" t="s">
        <v>450</v>
      </c>
      <c r="G1375">
        <v>0</v>
      </c>
      <c r="H1375">
        <v>0</v>
      </c>
    </row>
    <row r="1376" spans="1:8" x14ac:dyDescent="0.25">
      <c r="A1376" t="s">
        <v>620</v>
      </c>
      <c r="B1376" t="s">
        <v>135</v>
      </c>
      <c r="C1376" t="s">
        <v>136</v>
      </c>
      <c r="D1376" t="s">
        <v>137</v>
      </c>
      <c r="E1376" t="s">
        <v>91</v>
      </c>
      <c r="F1376" t="s">
        <v>450</v>
      </c>
      <c r="G1376">
        <v>81.6120487932766</v>
      </c>
      <c r="H1376">
        <v>366764.55</v>
      </c>
    </row>
    <row r="1377" spans="1:8" x14ac:dyDescent="0.25">
      <c r="A1377" t="s">
        <v>620</v>
      </c>
      <c r="B1377" t="s">
        <v>138</v>
      </c>
      <c r="C1377" t="s">
        <v>139</v>
      </c>
      <c r="D1377" t="s">
        <v>140</v>
      </c>
      <c r="E1377" t="s">
        <v>91</v>
      </c>
      <c r="F1377" t="s">
        <v>450</v>
      </c>
      <c r="G1377">
        <v>6.7810974962399397</v>
      </c>
      <c r="H1377">
        <v>30474.25</v>
      </c>
    </row>
    <row r="1378" spans="1:8" x14ac:dyDescent="0.25">
      <c r="A1378" t="s">
        <v>620</v>
      </c>
      <c r="B1378" t="s">
        <v>141</v>
      </c>
      <c r="C1378" t="s">
        <v>142</v>
      </c>
      <c r="D1378" t="s">
        <v>143</v>
      </c>
      <c r="E1378" t="s">
        <v>91</v>
      </c>
      <c r="F1378" t="s">
        <v>450</v>
      </c>
      <c r="G1378">
        <v>0</v>
      </c>
      <c r="H1378">
        <v>0</v>
      </c>
    </row>
    <row r="1379" spans="1:8" x14ac:dyDescent="0.25">
      <c r="A1379" t="s">
        <v>620</v>
      </c>
      <c r="B1379" t="s">
        <v>144</v>
      </c>
      <c r="C1379" t="s">
        <v>145</v>
      </c>
      <c r="D1379" t="s">
        <v>146</v>
      </c>
      <c r="E1379" t="s">
        <v>91</v>
      </c>
      <c r="F1379" t="s">
        <v>450</v>
      </c>
      <c r="G1379">
        <v>0</v>
      </c>
      <c r="H1379">
        <v>0</v>
      </c>
    </row>
    <row r="1380" spans="1:8" x14ac:dyDescent="0.25">
      <c r="A1380" t="s">
        <v>620</v>
      </c>
      <c r="B1380" t="s">
        <v>147</v>
      </c>
      <c r="C1380" t="s">
        <v>148</v>
      </c>
      <c r="D1380" t="s">
        <v>149</v>
      </c>
      <c r="E1380" t="s">
        <v>91</v>
      </c>
      <c r="F1380" t="s">
        <v>450</v>
      </c>
      <c r="G1380">
        <v>0</v>
      </c>
      <c r="H1380">
        <v>0</v>
      </c>
    </row>
    <row r="1381" spans="1:8" x14ac:dyDescent="0.25">
      <c r="A1381" t="s">
        <v>620</v>
      </c>
      <c r="B1381" t="s">
        <v>150</v>
      </c>
      <c r="C1381" t="s">
        <v>151</v>
      </c>
      <c r="D1381" t="s">
        <v>152</v>
      </c>
      <c r="E1381" t="s">
        <v>91</v>
      </c>
      <c r="F1381" t="s">
        <v>450</v>
      </c>
      <c r="G1381">
        <v>75.262353856788806</v>
      </c>
      <c r="H1381">
        <v>338229.02</v>
      </c>
    </row>
    <row r="1382" spans="1:8" x14ac:dyDescent="0.25">
      <c r="A1382" t="s">
        <v>620</v>
      </c>
      <c r="B1382" t="s">
        <v>153</v>
      </c>
      <c r="C1382" t="s">
        <v>154</v>
      </c>
      <c r="D1382" t="s">
        <v>155</v>
      </c>
      <c r="E1382" t="s">
        <v>91</v>
      </c>
      <c r="F1382" t="s">
        <v>450</v>
      </c>
      <c r="G1382">
        <v>63.407673919626802</v>
      </c>
      <c r="H1382">
        <v>284954.09000000003</v>
      </c>
    </row>
    <row r="1383" spans="1:8" x14ac:dyDescent="0.25">
      <c r="A1383" t="s">
        <v>620</v>
      </c>
      <c r="B1383" t="s">
        <v>156</v>
      </c>
      <c r="C1383" t="s">
        <v>157</v>
      </c>
      <c r="D1383" t="s">
        <v>158</v>
      </c>
      <c r="E1383" t="s">
        <v>91</v>
      </c>
      <c r="F1383" t="s">
        <v>450</v>
      </c>
      <c r="G1383">
        <v>48.346376590613701</v>
      </c>
      <c r="H1383">
        <v>217268.62</v>
      </c>
    </row>
    <row r="1384" spans="1:8" x14ac:dyDescent="0.25">
      <c r="A1384" t="s">
        <v>620</v>
      </c>
      <c r="B1384" t="s">
        <v>159</v>
      </c>
      <c r="C1384" t="s">
        <v>160</v>
      </c>
      <c r="D1384" t="s">
        <v>161</v>
      </c>
      <c r="E1384" t="s">
        <v>91</v>
      </c>
      <c r="F1384" t="s">
        <v>450</v>
      </c>
      <c r="G1384">
        <v>44.215913260630202</v>
      </c>
      <c r="H1384">
        <v>198706.31</v>
      </c>
    </row>
    <row r="1385" spans="1:8" x14ac:dyDescent="0.25">
      <c r="A1385" t="s">
        <v>620</v>
      </c>
      <c r="B1385" t="s">
        <v>162</v>
      </c>
      <c r="C1385" t="s">
        <v>163</v>
      </c>
      <c r="D1385" t="s">
        <v>164</v>
      </c>
      <c r="E1385" t="s">
        <v>91</v>
      </c>
      <c r="F1385" t="s">
        <v>450</v>
      </c>
      <c r="G1385">
        <v>62.4741141267762</v>
      </c>
      <c r="H1385">
        <v>280758.67</v>
      </c>
    </row>
    <row r="1386" spans="1:8" x14ac:dyDescent="0.25">
      <c r="A1386" t="s">
        <v>620</v>
      </c>
      <c r="B1386" t="s">
        <v>165</v>
      </c>
      <c r="C1386" t="s">
        <v>166</v>
      </c>
      <c r="D1386" t="s">
        <v>167</v>
      </c>
      <c r="E1386" t="s">
        <v>91</v>
      </c>
      <c r="F1386" t="s">
        <v>450</v>
      </c>
      <c r="G1386">
        <v>102.796543661176</v>
      </c>
      <c r="H1386">
        <v>461967.67</v>
      </c>
    </row>
    <row r="1387" spans="1:8" x14ac:dyDescent="0.25">
      <c r="A1387" t="s">
        <v>620</v>
      </c>
      <c r="B1387" t="s">
        <v>168</v>
      </c>
      <c r="C1387" t="s">
        <v>169</v>
      </c>
      <c r="D1387" t="s">
        <v>170</v>
      </c>
      <c r="E1387" t="s">
        <v>91</v>
      </c>
      <c r="F1387" t="s">
        <v>450</v>
      </c>
      <c r="G1387">
        <v>37.3532731100454</v>
      </c>
      <c r="H1387">
        <v>167865.61</v>
      </c>
    </row>
    <row r="1388" spans="1:8" x14ac:dyDescent="0.25">
      <c r="A1388" t="s">
        <v>620</v>
      </c>
      <c r="B1388" t="s">
        <v>171</v>
      </c>
      <c r="C1388" t="s">
        <v>172</v>
      </c>
      <c r="D1388" t="s">
        <v>173</v>
      </c>
      <c r="E1388" t="s">
        <v>91</v>
      </c>
      <c r="F1388" t="s">
        <v>450</v>
      </c>
      <c r="G1388">
        <v>38.912232209963101</v>
      </c>
      <c r="H1388">
        <v>174871.57</v>
      </c>
    </row>
    <row r="1389" spans="1:8" x14ac:dyDescent="0.25">
      <c r="A1389" t="s">
        <v>620</v>
      </c>
      <c r="B1389" t="s">
        <v>174</v>
      </c>
      <c r="C1389" t="s">
        <v>175</v>
      </c>
      <c r="D1389" t="s">
        <v>176</v>
      </c>
      <c r="E1389" t="s">
        <v>91</v>
      </c>
      <c r="F1389" t="s">
        <v>450</v>
      </c>
      <c r="G1389">
        <v>5.33214957688834</v>
      </c>
      <c r="H1389">
        <v>23962.68</v>
      </c>
    </row>
    <row r="1390" spans="1:8" x14ac:dyDescent="0.25">
      <c r="A1390" t="s">
        <v>620</v>
      </c>
      <c r="B1390" t="s">
        <v>177</v>
      </c>
      <c r="C1390" t="s">
        <v>178</v>
      </c>
      <c r="D1390" t="s">
        <v>179</v>
      </c>
      <c r="E1390" t="s">
        <v>91</v>
      </c>
      <c r="F1390" t="s">
        <v>450</v>
      </c>
      <c r="G1390">
        <v>98.993675077208493</v>
      </c>
      <c r="H1390">
        <v>444877.58</v>
      </c>
    </row>
    <row r="1391" spans="1:8" x14ac:dyDescent="0.25">
      <c r="A1391" t="s">
        <v>620</v>
      </c>
      <c r="B1391" t="s">
        <v>180</v>
      </c>
      <c r="C1391" t="s">
        <v>181</v>
      </c>
      <c r="D1391" t="s">
        <v>182</v>
      </c>
      <c r="E1391" t="s">
        <v>91</v>
      </c>
      <c r="F1391" t="s">
        <v>450</v>
      </c>
      <c r="G1391">
        <v>90.977968040906504</v>
      </c>
      <c r="H1391">
        <v>408854.99</v>
      </c>
    </row>
    <row r="1392" spans="1:8" x14ac:dyDescent="0.25">
      <c r="A1392" t="s">
        <v>620</v>
      </c>
      <c r="B1392" t="s">
        <v>183</v>
      </c>
      <c r="C1392" t="s">
        <v>184</v>
      </c>
      <c r="D1392" t="s">
        <v>185</v>
      </c>
      <c r="E1392" t="s">
        <v>91</v>
      </c>
      <c r="F1392" t="s">
        <v>450</v>
      </c>
      <c r="G1392">
        <v>87.740358161239001</v>
      </c>
      <c r="H1392">
        <v>394305.17</v>
      </c>
    </row>
    <row r="1393" spans="1:8" x14ac:dyDescent="0.25">
      <c r="A1393" t="s">
        <v>620</v>
      </c>
      <c r="B1393" t="s">
        <v>186</v>
      </c>
      <c r="C1393" t="s">
        <v>187</v>
      </c>
      <c r="D1393" t="s">
        <v>188</v>
      </c>
      <c r="E1393" t="s">
        <v>91</v>
      </c>
      <c r="F1393" t="s">
        <v>450</v>
      </c>
      <c r="G1393">
        <v>104.267511766925</v>
      </c>
      <c r="H1393">
        <v>468578.2</v>
      </c>
    </row>
    <row r="1394" spans="1:8" x14ac:dyDescent="0.25">
      <c r="A1394" t="s">
        <v>620</v>
      </c>
      <c r="B1394" t="s">
        <v>189</v>
      </c>
      <c r="C1394" t="s">
        <v>190</v>
      </c>
      <c r="D1394" t="s">
        <v>191</v>
      </c>
      <c r="E1394" t="s">
        <v>91</v>
      </c>
      <c r="F1394" t="s">
        <v>450</v>
      </c>
      <c r="G1394">
        <v>62.973831283005303</v>
      </c>
      <c r="H1394">
        <v>283004.40000000002</v>
      </c>
    </row>
    <row r="1395" spans="1:8" x14ac:dyDescent="0.25">
      <c r="A1395" t="s">
        <v>620</v>
      </c>
      <c r="B1395" t="s">
        <v>192</v>
      </c>
      <c r="C1395" t="s">
        <v>193</v>
      </c>
      <c r="D1395" t="s">
        <v>194</v>
      </c>
      <c r="E1395" t="s">
        <v>91</v>
      </c>
      <c r="F1395" t="s">
        <v>450</v>
      </c>
      <c r="G1395">
        <v>10.542795310846101</v>
      </c>
      <c r="H1395">
        <v>47379.32</v>
      </c>
    </row>
    <row r="1396" spans="1:8" x14ac:dyDescent="0.25">
      <c r="A1396" t="s">
        <v>620</v>
      </c>
      <c r="B1396" t="s">
        <v>195</v>
      </c>
      <c r="C1396" t="s">
        <v>196</v>
      </c>
      <c r="D1396" t="s">
        <v>197</v>
      </c>
      <c r="E1396" t="s">
        <v>91</v>
      </c>
      <c r="F1396" t="s">
        <v>450</v>
      </c>
      <c r="G1396">
        <v>70.288091311360503</v>
      </c>
      <c r="H1396">
        <v>315874.68</v>
      </c>
    </row>
    <row r="1397" spans="1:8" x14ac:dyDescent="0.25">
      <c r="A1397" t="s">
        <v>620</v>
      </c>
      <c r="B1397" t="s">
        <v>198</v>
      </c>
      <c r="C1397" t="s">
        <v>199</v>
      </c>
      <c r="D1397" t="s">
        <v>200</v>
      </c>
      <c r="E1397" t="s">
        <v>91</v>
      </c>
      <c r="F1397" t="s">
        <v>450</v>
      </c>
      <c r="G1397">
        <v>56.792754551707397</v>
      </c>
      <c r="H1397">
        <v>255226.64</v>
      </c>
    </row>
    <row r="1398" spans="1:8" x14ac:dyDescent="0.25">
      <c r="A1398" t="s">
        <v>620</v>
      </c>
      <c r="B1398" t="s">
        <v>201</v>
      </c>
      <c r="C1398" t="s">
        <v>202</v>
      </c>
      <c r="D1398" t="s">
        <v>203</v>
      </c>
      <c r="E1398" t="s">
        <v>91</v>
      </c>
      <c r="F1398" t="s">
        <v>450</v>
      </c>
      <c r="G1398">
        <v>69.043522307768797</v>
      </c>
      <c r="H1398">
        <v>310281.59000000003</v>
      </c>
    </row>
    <row r="1399" spans="1:8" x14ac:dyDescent="0.25">
      <c r="A1399" t="s">
        <v>620</v>
      </c>
      <c r="B1399" t="s">
        <v>204</v>
      </c>
      <c r="C1399" t="s">
        <v>205</v>
      </c>
      <c r="D1399" t="s">
        <v>206</v>
      </c>
      <c r="E1399" t="s">
        <v>91</v>
      </c>
      <c r="F1399" t="s">
        <v>450</v>
      </c>
      <c r="G1399">
        <v>147.35623537099099</v>
      </c>
      <c r="H1399">
        <v>662218.92000000004</v>
      </c>
    </row>
    <row r="1400" spans="1:8" x14ac:dyDescent="0.25">
      <c r="A1400" t="s">
        <v>620</v>
      </c>
      <c r="B1400" t="s">
        <v>207</v>
      </c>
      <c r="C1400" t="s">
        <v>208</v>
      </c>
      <c r="D1400" t="s">
        <v>209</v>
      </c>
      <c r="E1400" t="s">
        <v>91</v>
      </c>
      <c r="F1400" t="s">
        <v>450</v>
      </c>
      <c r="G1400">
        <v>94.709231773587007</v>
      </c>
      <c r="H1400">
        <v>425623.29</v>
      </c>
    </row>
    <row r="1401" spans="1:8" x14ac:dyDescent="0.25">
      <c r="A1401" t="s">
        <v>620</v>
      </c>
      <c r="B1401" t="s">
        <v>210</v>
      </c>
      <c r="C1401" t="s">
        <v>211</v>
      </c>
      <c r="D1401" t="s">
        <v>212</v>
      </c>
      <c r="E1401" t="s">
        <v>91</v>
      </c>
      <c r="F1401" t="s">
        <v>450</v>
      </c>
      <c r="G1401">
        <v>49.149236227405702</v>
      </c>
      <c r="H1401">
        <v>220876.67</v>
      </c>
    </row>
    <row r="1402" spans="1:8" x14ac:dyDescent="0.25">
      <c r="A1402" t="s">
        <v>620</v>
      </c>
      <c r="B1402" t="s">
        <v>213</v>
      </c>
      <c r="C1402" t="s">
        <v>214</v>
      </c>
      <c r="D1402" t="s">
        <v>215</v>
      </c>
      <c r="E1402" t="s">
        <v>91</v>
      </c>
      <c r="F1402" t="s">
        <v>450</v>
      </c>
      <c r="G1402">
        <v>0</v>
      </c>
      <c r="H1402">
        <v>0</v>
      </c>
    </row>
    <row r="1403" spans="1:8" x14ac:dyDescent="0.25">
      <c r="A1403" t="s">
        <v>620</v>
      </c>
      <c r="B1403" t="s">
        <v>216</v>
      </c>
      <c r="C1403" t="s">
        <v>217</v>
      </c>
      <c r="D1403" t="s">
        <v>218</v>
      </c>
      <c r="E1403" t="s">
        <v>91</v>
      </c>
      <c r="F1403" t="s">
        <v>450</v>
      </c>
      <c r="G1403">
        <v>26.697834288283001</v>
      </c>
      <c r="H1403">
        <v>119980.07</v>
      </c>
    </row>
    <row r="1404" spans="1:8" x14ac:dyDescent="0.25">
      <c r="A1404" t="s">
        <v>620</v>
      </c>
      <c r="B1404" t="s">
        <v>219</v>
      </c>
      <c r="C1404" t="s">
        <v>220</v>
      </c>
      <c r="D1404" t="s">
        <v>221</v>
      </c>
      <c r="E1404" t="s">
        <v>91</v>
      </c>
      <c r="F1404" t="s">
        <v>450</v>
      </c>
      <c r="G1404">
        <v>48.508086071455899</v>
      </c>
      <c r="H1404">
        <v>217995.34</v>
      </c>
    </row>
    <row r="1405" spans="1:8" x14ac:dyDescent="0.25">
      <c r="A1405" t="s">
        <v>620</v>
      </c>
      <c r="B1405" t="s">
        <v>222</v>
      </c>
      <c r="C1405" t="s">
        <v>223</v>
      </c>
      <c r="D1405" t="s">
        <v>224</v>
      </c>
      <c r="E1405" t="s">
        <v>91</v>
      </c>
      <c r="F1405" t="s">
        <v>450</v>
      </c>
      <c r="G1405">
        <v>26.721419678077201</v>
      </c>
      <c r="H1405">
        <v>120086.06</v>
      </c>
    </row>
    <row r="1406" spans="1:8" x14ac:dyDescent="0.25">
      <c r="A1406" t="s">
        <v>620</v>
      </c>
      <c r="B1406" t="s">
        <v>225</v>
      </c>
      <c r="C1406" t="s">
        <v>226</v>
      </c>
      <c r="D1406" t="s">
        <v>227</v>
      </c>
      <c r="E1406" t="s">
        <v>91</v>
      </c>
      <c r="F1406" t="s">
        <v>450</v>
      </c>
      <c r="G1406">
        <v>21.158588577563499</v>
      </c>
      <c r="H1406">
        <v>95086.7</v>
      </c>
    </row>
    <row r="1407" spans="1:8" x14ac:dyDescent="0.25">
      <c r="A1407" t="s">
        <v>620</v>
      </c>
      <c r="B1407" t="s">
        <v>228</v>
      </c>
      <c r="C1407" t="s">
        <v>229</v>
      </c>
      <c r="D1407" t="s">
        <v>230</v>
      </c>
      <c r="E1407" t="s">
        <v>91</v>
      </c>
      <c r="F1407" t="s">
        <v>450</v>
      </c>
      <c r="G1407">
        <v>21.6349053530692</v>
      </c>
      <c r="H1407">
        <v>97227.26</v>
      </c>
    </row>
    <row r="1408" spans="1:8" x14ac:dyDescent="0.25">
      <c r="A1408" t="s">
        <v>620</v>
      </c>
      <c r="B1408" t="s">
        <v>231</v>
      </c>
      <c r="C1408" t="s">
        <v>232</v>
      </c>
      <c r="D1408" t="s">
        <v>233</v>
      </c>
      <c r="E1408" t="s">
        <v>91</v>
      </c>
      <c r="F1408" t="s">
        <v>450</v>
      </c>
      <c r="G1408">
        <v>42.095284696304198</v>
      </c>
      <c r="H1408">
        <v>189176.21</v>
      </c>
    </row>
    <row r="1409" spans="1:8" x14ac:dyDescent="0.25">
      <c r="A1409" t="s">
        <v>620</v>
      </c>
      <c r="B1409" t="s">
        <v>234</v>
      </c>
      <c r="C1409" t="s">
        <v>235</v>
      </c>
      <c r="D1409" t="s">
        <v>236</v>
      </c>
      <c r="E1409" t="s">
        <v>91</v>
      </c>
      <c r="F1409" t="s">
        <v>450</v>
      </c>
      <c r="G1409">
        <v>33.443528684183399</v>
      </c>
      <c r="H1409">
        <v>150295.22</v>
      </c>
    </row>
    <row r="1410" spans="1:8" x14ac:dyDescent="0.25">
      <c r="A1410" t="s">
        <v>620</v>
      </c>
      <c r="B1410" t="s">
        <v>237</v>
      </c>
      <c r="C1410" t="s">
        <v>238</v>
      </c>
      <c r="D1410" t="s">
        <v>239</v>
      </c>
      <c r="E1410" t="s">
        <v>91</v>
      </c>
      <c r="F1410" t="s">
        <v>450</v>
      </c>
      <c r="G1410">
        <v>68.502617026380904</v>
      </c>
      <c r="H1410">
        <v>307850.76</v>
      </c>
    </row>
    <row r="1411" spans="1:8" x14ac:dyDescent="0.25">
      <c r="A1411" t="s">
        <v>620</v>
      </c>
      <c r="B1411" t="s">
        <v>240</v>
      </c>
      <c r="C1411" t="s">
        <v>241</v>
      </c>
      <c r="D1411" t="s">
        <v>242</v>
      </c>
      <c r="E1411" t="s">
        <v>91</v>
      </c>
      <c r="F1411" t="s">
        <v>450</v>
      </c>
      <c r="G1411">
        <v>12.803745036595799</v>
      </c>
      <c r="H1411">
        <v>57540.03</v>
      </c>
    </row>
    <row r="1412" spans="1:8" x14ac:dyDescent="0.25">
      <c r="A1412" t="s">
        <v>620</v>
      </c>
      <c r="B1412" t="s">
        <v>243</v>
      </c>
      <c r="C1412" t="s">
        <v>244</v>
      </c>
      <c r="D1412" t="s">
        <v>245</v>
      </c>
      <c r="E1412" t="s">
        <v>91</v>
      </c>
      <c r="F1412" t="s">
        <v>450</v>
      </c>
      <c r="G1412">
        <v>134.05577197042399</v>
      </c>
      <c r="H1412">
        <v>602446.64</v>
      </c>
    </row>
    <row r="1413" spans="1:8" x14ac:dyDescent="0.25">
      <c r="A1413" t="s">
        <v>620</v>
      </c>
      <c r="B1413" t="s">
        <v>246</v>
      </c>
      <c r="C1413" t="s">
        <v>247</v>
      </c>
      <c r="D1413" t="s">
        <v>248</v>
      </c>
      <c r="E1413" t="s">
        <v>91</v>
      </c>
      <c r="F1413" t="s">
        <v>450</v>
      </c>
      <c r="G1413">
        <v>85.580451792979801</v>
      </c>
      <c r="H1413">
        <v>384598.55</v>
      </c>
    </row>
    <row r="1414" spans="1:8" x14ac:dyDescent="0.25">
      <c r="A1414" t="s">
        <v>620</v>
      </c>
      <c r="B1414" t="s">
        <v>249</v>
      </c>
      <c r="C1414" t="s">
        <v>250</v>
      </c>
      <c r="D1414" t="s">
        <v>251</v>
      </c>
      <c r="E1414" t="s">
        <v>91</v>
      </c>
      <c r="F1414" t="s">
        <v>450</v>
      </c>
      <c r="G1414">
        <v>6.5367835158490202</v>
      </c>
      <c r="H1414">
        <v>29376.31</v>
      </c>
    </row>
    <row r="1415" spans="1:8" x14ac:dyDescent="0.25">
      <c r="A1415" t="s">
        <v>620</v>
      </c>
      <c r="B1415" t="s">
        <v>252</v>
      </c>
      <c r="C1415" t="s">
        <v>253</v>
      </c>
      <c r="D1415" t="s">
        <v>254</v>
      </c>
      <c r="E1415" t="s">
        <v>91</v>
      </c>
      <c r="F1415" t="s">
        <v>450</v>
      </c>
      <c r="G1415">
        <v>41.800477217288197</v>
      </c>
      <c r="H1415">
        <v>187851.34</v>
      </c>
    </row>
    <row r="1416" spans="1:8" x14ac:dyDescent="0.25">
      <c r="A1416" t="s">
        <v>620</v>
      </c>
      <c r="B1416" t="s">
        <v>255</v>
      </c>
      <c r="C1416" t="s">
        <v>256</v>
      </c>
      <c r="D1416" t="s">
        <v>257</v>
      </c>
      <c r="E1416" t="s">
        <v>91</v>
      </c>
      <c r="F1416" t="s">
        <v>450</v>
      </c>
      <c r="G1416">
        <v>0</v>
      </c>
      <c r="H1416">
        <v>0</v>
      </c>
    </row>
    <row r="1417" spans="1:8" x14ac:dyDescent="0.25">
      <c r="A1417" t="s">
        <v>620</v>
      </c>
      <c r="B1417" t="s">
        <v>258</v>
      </c>
      <c r="C1417" t="s">
        <v>259</v>
      </c>
      <c r="D1417" t="s">
        <v>260</v>
      </c>
      <c r="E1417" t="s">
        <v>91</v>
      </c>
      <c r="F1417" t="s">
        <v>450</v>
      </c>
      <c r="G1417">
        <v>101.540118459981</v>
      </c>
      <c r="H1417">
        <v>456321.29</v>
      </c>
    </row>
    <row r="1418" spans="1:8" x14ac:dyDescent="0.25">
      <c r="A1418" t="s">
        <v>620</v>
      </c>
      <c r="B1418" t="s">
        <v>261</v>
      </c>
      <c r="C1418" t="s">
        <v>262</v>
      </c>
      <c r="D1418" t="s">
        <v>263</v>
      </c>
      <c r="E1418" t="s">
        <v>91</v>
      </c>
      <c r="F1418" t="s">
        <v>450</v>
      </c>
      <c r="G1418">
        <v>86.842221885329096</v>
      </c>
      <c r="H1418">
        <v>390268.95</v>
      </c>
    </row>
    <row r="1419" spans="1:8" x14ac:dyDescent="0.25">
      <c r="A1419" t="s">
        <v>620</v>
      </c>
      <c r="B1419" t="s">
        <v>264</v>
      </c>
      <c r="C1419" t="s">
        <v>265</v>
      </c>
      <c r="D1419" t="s">
        <v>266</v>
      </c>
      <c r="E1419" t="s">
        <v>91</v>
      </c>
      <c r="F1419" t="s">
        <v>450</v>
      </c>
      <c r="G1419">
        <v>130.85822415829199</v>
      </c>
      <c r="H1419">
        <v>588076.86</v>
      </c>
    </row>
    <row r="1420" spans="1:8" x14ac:dyDescent="0.25">
      <c r="A1420" t="s">
        <v>620</v>
      </c>
      <c r="B1420" t="s">
        <v>267</v>
      </c>
      <c r="C1420" t="s">
        <v>268</v>
      </c>
      <c r="D1420" t="s">
        <v>269</v>
      </c>
      <c r="E1420" t="s">
        <v>91</v>
      </c>
      <c r="F1420" t="s">
        <v>450</v>
      </c>
      <c r="G1420">
        <v>122.34358738283299</v>
      </c>
      <c r="H1420">
        <v>549812.07999999996</v>
      </c>
    </row>
    <row r="1421" spans="1:8" x14ac:dyDescent="0.25">
      <c r="A1421" t="s">
        <v>620</v>
      </c>
      <c r="B1421" t="s">
        <v>270</v>
      </c>
      <c r="C1421" t="s">
        <v>271</v>
      </c>
      <c r="D1421" t="s">
        <v>272</v>
      </c>
      <c r="E1421" t="s">
        <v>91</v>
      </c>
      <c r="F1421" t="s">
        <v>450</v>
      </c>
      <c r="G1421">
        <v>17.8452687608</v>
      </c>
      <c r="H1421">
        <v>80196.639999999999</v>
      </c>
    </row>
    <row r="1422" spans="1:8" x14ac:dyDescent="0.25">
      <c r="A1422" t="s">
        <v>620</v>
      </c>
      <c r="B1422" t="s">
        <v>273</v>
      </c>
      <c r="C1422" t="s">
        <v>274</v>
      </c>
      <c r="D1422" t="s">
        <v>275</v>
      </c>
      <c r="E1422" t="s">
        <v>91</v>
      </c>
      <c r="F1422" t="s">
        <v>450</v>
      </c>
      <c r="G1422">
        <v>51.9331817136053</v>
      </c>
      <c r="H1422">
        <v>233387.72</v>
      </c>
    </row>
    <row r="1423" spans="1:8" x14ac:dyDescent="0.25">
      <c r="A1423" t="s">
        <v>620</v>
      </c>
      <c r="B1423" t="s">
        <v>276</v>
      </c>
      <c r="C1423" t="s">
        <v>277</v>
      </c>
      <c r="D1423" t="s">
        <v>278</v>
      </c>
      <c r="E1423" t="s">
        <v>91</v>
      </c>
      <c r="F1423" t="s">
        <v>450</v>
      </c>
      <c r="G1423">
        <v>96.259386827092797</v>
      </c>
      <c r="H1423">
        <v>432589.68</v>
      </c>
    </row>
    <row r="1424" spans="1:8" x14ac:dyDescent="0.25">
      <c r="A1424" t="s">
        <v>620</v>
      </c>
      <c r="B1424" t="s">
        <v>279</v>
      </c>
      <c r="C1424" t="s">
        <v>280</v>
      </c>
      <c r="D1424" t="s">
        <v>281</v>
      </c>
      <c r="E1424" t="s">
        <v>91</v>
      </c>
      <c r="F1424" t="s">
        <v>450</v>
      </c>
      <c r="G1424">
        <v>15.351426188774401</v>
      </c>
      <c r="H1424">
        <v>68989.31</v>
      </c>
    </row>
    <row r="1425" spans="1:8" x14ac:dyDescent="0.25">
      <c r="A1425" t="s">
        <v>620</v>
      </c>
      <c r="B1425" t="s">
        <v>282</v>
      </c>
      <c r="C1425" t="s">
        <v>283</v>
      </c>
      <c r="D1425" t="s">
        <v>284</v>
      </c>
      <c r="E1425" t="s">
        <v>91</v>
      </c>
      <c r="F1425" t="s">
        <v>450</v>
      </c>
      <c r="G1425">
        <v>34.719867489015101</v>
      </c>
      <c r="H1425">
        <v>156031.07999999999</v>
      </c>
    </row>
    <row r="1426" spans="1:8" x14ac:dyDescent="0.25">
      <c r="A1426" t="s">
        <v>620</v>
      </c>
      <c r="B1426" t="s">
        <v>285</v>
      </c>
      <c r="C1426" t="s">
        <v>286</v>
      </c>
      <c r="D1426" t="s">
        <v>287</v>
      </c>
      <c r="E1426" t="s">
        <v>91</v>
      </c>
      <c r="F1426" t="s">
        <v>450</v>
      </c>
      <c r="G1426">
        <v>85.793718262279299</v>
      </c>
      <c r="H1426">
        <v>385556.97</v>
      </c>
    </row>
    <row r="1427" spans="1:8" x14ac:dyDescent="0.25">
      <c r="A1427" t="s">
        <v>620</v>
      </c>
      <c r="B1427" t="s">
        <v>288</v>
      </c>
      <c r="C1427" t="s">
        <v>289</v>
      </c>
      <c r="D1427" t="s">
        <v>290</v>
      </c>
      <c r="E1427" t="s">
        <v>91</v>
      </c>
      <c r="F1427" t="s">
        <v>450</v>
      </c>
      <c r="G1427">
        <v>43.480462437746098</v>
      </c>
      <c r="H1427">
        <v>195401.2</v>
      </c>
    </row>
    <row r="1428" spans="1:8" x14ac:dyDescent="0.25">
      <c r="A1428" t="s">
        <v>620</v>
      </c>
      <c r="B1428" t="s">
        <v>291</v>
      </c>
      <c r="C1428" t="s">
        <v>292</v>
      </c>
      <c r="D1428" t="s">
        <v>293</v>
      </c>
      <c r="E1428" t="s">
        <v>91</v>
      </c>
      <c r="F1428" t="s">
        <v>450</v>
      </c>
      <c r="G1428">
        <v>0</v>
      </c>
      <c r="H1428">
        <v>0</v>
      </c>
    </row>
    <row r="1429" spans="1:8" x14ac:dyDescent="0.25">
      <c r="A1429" t="s">
        <v>620</v>
      </c>
      <c r="B1429" t="s">
        <v>294</v>
      </c>
      <c r="C1429" t="s">
        <v>295</v>
      </c>
      <c r="D1429" t="s">
        <v>296</v>
      </c>
      <c r="E1429" t="s">
        <v>91</v>
      </c>
      <c r="F1429" t="s">
        <v>450</v>
      </c>
      <c r="G1429">
        <v>40.672371079907201</v>
      </c>
      <c r="H1429">
        <v>182781.64</v>
      </c>
    </row>
    <row r="1430" spans="1:8" x14ac:dyDescent="0.25">
      <c r="A1430" t="s">
        <v>620</v>
      </c>
      <c r="B1430" t="s">
        <v>297</v>
      </c>
      <c r="C1430" t="s">
        <v>298</v>
      </c>
      <c r="D1430" t="s">
        <v>299</v>
      </c>
      <c r="E1430" t="s">
        <v>91</v>
      </c>
      <c r="F1430" t="s">
        <v>450</v>
      </c>
      <c r="G1430">
        <v>52.520469987095197</v>
      </c>
      <c r="H1430">
        <v>236026.99</v>
      </c>
    </row>
    <row r="1431" spans="1:8" x14ac:dyDescent="0.25">
      <c r="A1431" t="s">
        <v>620</v>
      </c>
      <c r="B1431" t="s">
        <v>300</v>
      </c>
      <c r="C1431" t="s">
        <v>301</v>
      </c>
      <c r="D1431" t="s">
        <v>302</v>
      </c>
      <c r="E1431" t="s">
        <v>91</v>
      </c>
      <c r="F1431" t="s">
        <v>450</v>
      </c>
      <c r="G1431">
        <v>24.060795462240801</v>
      </c>
      <c r="H1431">
        <v>108129.21</v>
      </c>
    </row>
    <row r="1432" spans="1:8" x14ac:dyDescent="0.25">
      <c r="A1432" t="s">
        <v>620</v>
      </c>
      <c r="B1432" t="s">
        <v>303</v>
      </c>
      <c r="C1432" t="s">
        <v>304</v>
      </c>
      <c r="D1432" t="s">
        <v>305</v>
      </c>
      <c r="E1432" t="s">
        <v>91</v>
      </c>
      <c r="F1432" t="s">
        <v>450</v>
      </c>
      <c r="G1432">
        <v>52.573499690653797</v>
      </c>
      <c r="H1432">
        <v>236265.31</v>
      </c>
    </row>
    <row r="1433" spans="1:8" x14ac:dyDescent="0.25">
      <c r="A1433" t="s">
        <v>620</v>
      </c>
      <c r="B1433" t="s">
        <v>306</v>
      </c>
      <c r="C1433" t="s">
        <v>307</v>
      </c>
      <c r="D1433" t="s">
        <v>308</v>
      </c>
      <c r="E1433" t="s">
        <v>91</v>
      </c>
      <c r="F1433" t="s">
        <v>450</v>
      </c>
      <c r="G1433">
        <v>41.5448727203514</v>
      </c>
      <c r="H1433">
        <v>186702.66</v>
      </c>
    </row>
    <row r="1434" spans="1:8" x14ac:dyDescent="0.25">
      <c r="A1434" t="s">
        <v>620</v>
      </c>
      <c r="B1434" t="s">
        <v>309</v>
      </c>
      <c r="C1434" t="s">
        <v>310</v>
      </c>
      <c r="D1434" t="s">
        <v>311</v>
      </c>
      <c r="E1434" t="s">
        <v>91</v>
      </c>
      <c r="F1434" t="s">
        <v>450</v>
      </c>
      <c r="G1434">
        <v>29.562274811956598</v>
      </c>
      <c r="H1434">
        <v>132852.85999999999</v>
      </c>
    </row>
    <row r="1435" spans="1:8" x14ac:dyDescent="0.25">
      <c r="A1435" t="s">
        <v>620</v>
      </c>
      <c r="B1435" t="s">
        <v>312</v>
      </c>
      <c r="C1435" t="s">
        <v>313</v>
      </c>
      <c r="D1435" t="s">
        <v>314</v>
      </c>
      <c r="E1435" t="s">
        <v>91</v>
      </c>
      <c r="F1435" t="s">
        <v>450</v>
      </c>
      <c r="G1435">
        <v>59.481180347708303</v>
      </c>
      <c r="H1435">
        <v>267308.42</v>
      </c>
    </row>
    <row r="1436" spans="1:8" x14ac:dyDescent="0.25">
      <c r="A1436" t="s">
        <v>620</v>
      </c>
      <c r="B1436" t="s">
        <v>315</v>
      </c>
      <c r="C1436" t="s">
        <v>316</v>
      </c>
      <c r="D1436" t="s">
        <v>317</v>
      </c>
      <c r="E1436" t="s">
        <v>91</v>
      </c>
      <c r="F1436" t="s">
        <v>450</v>
      </c>
      <c r="G1436">
        <v>6.3613624722055597</v>
      </c>
      <c r="H1436">
        <v>28587.96</v>
      </c>
    </row>
    <row r="1437" spans="1:8" x14ac:dyDescent="0.25">
      <c r="A1437" t="s">
        <v>620</v>
      </c>
      <c r="B1437" t="s">
        <v>318</v>
      </c>
      <c r="C1437" t="s">
        <v>319</v>
      </c>
      <c r="D1437" t="s">
        <v>320</v>
      </c>
      <c r="E1437" t="s">
        <v>91</v>
      </c>
      <c r="F1437" t="s">
        <v>450</v>
      </c>
      <c r="G1437">
        <v>53.8972488821978</v>
      </c>
      <c r="H1437">
        <v>242214.24</v>
      </c>
    </row>
    <row r="1438" spans="1:8" x14ac:dyDescent="0.25">
      <c r="A1438" t="s">
        <v>620</v>
      </c>
      <c r="B1438" t="s">
        <v>321</v>
      </c>
      <c r="C1438" t="s">
        <v>322</v>
      </c>
      <c r="D1438" t="s">
        <v>323</v>
      </c>
      <c r="E1438" t="s">
        <v>91</v>
      </c>
      <c r="F1438" t="s">
        <v>450</v>
      </c>
      <c r="G1438">
        <v>82.604737470266599</v>
      </c>
      <c r="H1438">
        <v>371225.69</v>
      </c>
    </row>
    <row r="1439" spans="1:8" x14ac:dyDescent="0.25">
      <c r="A1439" t="s">
        <v>620</v>
      </c>
      <c r="B1439" t="s">
        <v>324</v>
      </c>
      <c r="C1439" t="s">
        <v>325</v>
      </c>
      <c r="D1439" t="s">
        <v>326</v>
      </c>
      <c r="E1439" t="s">
        <v>91</v>
      </c>
      <c r="F1439" t="s">
        <v>450</v>
      </c>
      <c r="G1439">
        <v>22.2935178982755</v>
      </c>
      <c r="H1439">
        <v>100187.07</v>
      </c>
    </row>
    <row r="1440" spans="1:8" x14ac:dyDescent="0.25">
      <c r="A1440" t="s">
        <v>620</v>
      </c>
      <c r="B1440" t="s">
        <v>327</v>
      </c>
      <c r="C1440" t="s">
        <v>328</v>
      </c>
      <c r="D1440" t="s">
        <v>329</v>
      </c>
      <c r="E1440" t="s">
        <v>91</v>
      </c>
      <c r="F1440" t="s">
        <v>450</v>
      </c>
      <c r="G1440">
        <v>49.676126414110797</v>
      </c>
      <c r="H1440">
        <v>223244.51</v>
      </c>
    </row>
    <row r="1441" spans="1:8" x14ac:dyDescent="0.25">
      <c r="A1441" t="s">
        <v>620</v>
      </c>
      <c r="B1441" t="s">
        <v>330</v>
      </c>
      <c r="C1441" t="s">
        <v>331</v>
      </c>
      <c r="D1441" t="s">
        <v>332</v>
      </c>
      <c r="E1441" t="s">
        <v>91</v>
      </c>
      <c r="F1441" t="s">
        <v>450</v>
      </c>
      <c r="G1441">
        <v>0</v>
      </c>
      <c r="H1441">
        <v>0</v>
      </c>
    </row>
    <row r="1442" spans="1:8" x14ac:dyDescent="0.25">
      <c r="A1442" t="s">
        <v>620</v>
      </c>
      <c r="B1442" t="s">
        <v>333</v>
      </c>
      <c r="C1442" t="s">
        <v>334</v>
      </c>
      <c r="D1442" t="s">
        <v>335</v>
      </c>
      <c r="E1442" t="s">
        <v>91</v>
      </c>
      <c r="F1442" t="s">
        <v>450</v>
      </c>
      <c r="G1442">
        <v>0</v>
      </c>
      <c r="H1442">
        <v>0</v>
      </c>
    </row>
    <row r="1443" spans="1:8" x14ac:dyDescent="0.25">
      <c r="A1443" t="s">
        <v>620</v>
      </c>
      <c r="B1443" t="s">
        <v>336</v>
      </c>
      <c r="C1443" t="s">
        <v>337</v>
      </c>
      <c r="D1443" t="s">
        <v>338</v>
      </c>
      <c r="E1443" t="s">
        <v>91</v>
      </c>
      <c r="F1443" t="s">
        <v>450</v>
      </c>
      <c r="G1443">
        <v>0</v>
      </c>
      <c r="H1443">
        <v>0</v>
      </c>
    </row>
    <row r="1444" spans="1:8" x14ac:dyDescent="0.25">
      <c r="A1444" t="s">
        <v>620</v>
      </c>
      <c r="B1444" t="s">
        <v>339</v>
      </c>
      <c r="C1444" t="s">
        <v>340</v>
      </c>
      <c r="D1444" t="s">
        <v>341</v>
      </c>
      <c r="E1444" t="s">
        <v>91</v>
      </c>
      <c r="F1444" t="s">
        <v>450</v>
      </c>
      <c r="G1444">
        <v>252.274629860895</v>
      </c>
      <c r="H1444">
        <v>1133722.19</v>
      </c>
    </row>
    <row r="1445" spans="1:8" x14ac:dyDescent="0.25">
      <c r="A1445" t="s">
        <v>620</v>
      </c>
      <c r="B1445" t="s">
        <v>342</v>
      </c>
      <c r="C1445" t="s">
        <v>343</v>
      </c>
      <c r="D1445" t="s">
        <v>344</v>
      </c>
      <c r="E1445" t="s">
        <v>91</v>
      </c>
      <c r="F1445" t="s">
        <v>450</v>
      </c>
      <c r="G1445">
        <v>19.842015186690698</v>
      </c>
      <c r="H1445">
        <v>89170.02</v>
      </c>
    </row>
    <row r="1446" spans="1:8" x14ac:dyDescent="0.25">
      <c r="A1446" t="s">
        <v>620</v>
      </c>
      <c r="B1446" t="s">
        <v>345</v>
      </c>
      <c r="C1446" t="s">
        <v>346</v>
      </c>
      <c r="D1446" t="s">
        <v>347</v>
      </c>
      <c r="E1446" t="s">
        <v>91</v>
      </c>
      <c r="F1446" t="s">
        <v>450</v>
      </c>
      <c r="G1446">
        <v>40.427321792681397</v>
      </c>
      <c r="H1446">
        <v>181680.38</v>
      </c>
    </row>
    <row r="1447" spans="1:8" x14ac:dyDescent="0.25">
      <c r="A1447" t="s">
        <v>620</v>
      </c>
      <c r="B1447" t="s">
        <v>348</v>
      </c>
      <c r="C1447" t="s">
        <v>349</v>
      </c>
      <c r="D1447" t="s">
        <v>350</v>
      </c>
      <c r="E1447" t="s">
        <v>91</v>
      </c>
      <c r="F1447" t="s">
        <v>450</v>
      </c>
      <c r="G1447">
        <v>64.348245922661306</v>
      </c>
      <c r="H1447">
        <v>289181.02</v>
      </c>
    </row>
    <row r="1448" spans="1:8" x14ac:dyDescent="0.25">
      <c r="A1448" t="s">
        <v>620</v>
      </c>
      <c r="B1448" t="s">
        <v>351</v>
      </c>
      <c r="C1448" t="s">
        <v>352</v>
      </c>
      <c r="D1448" t="s">
        <v>353</v>
      </c>
      <c r="E1448" t="s">
        <v>91</v>
      </c>
      <c r="F1448" t="s">
        <v>450</v>
      </c>
      <c r="G1448">
        <v>32.313706731513598</v>
      </c>
      <c r="H1448">
        <v>145217.79999999999</v>
      </c>
    </row>
    <row r="1449" spans="1:8" x14ac:dyDescent="0.25">
      <c r="A1449" t="s">
        <v>620</v>
      </c>
      <c r="B1449" t="s">
        <v>354</v>
      </c>
      <c r="C1449" t="s">
        <v>355</v>
      </c>
      <c r="D1449" t="s">
        <v>356</v>
      </c>
      <c r="E1449" t="s">
        <v>91</v>
      </c>
      <c r="F1449" t="s">
        <v>450</v>
      </c>
      <c r="G1449">
        <v>42.131467732008197</v>
      </c>
      <c r="H1449">
        <v>189338.82</v>
      </c>
    </row>
    <row r="1450" spans="1:8" x14ac:dyDescent="0.25">
      <c r="A1450" t="s">
        <v>620</v>
      </c>
      <c r="B1450" t="s">
        <v>357</v>
      </c>
      <c r="C1450" t="s">
        <v>358</v>
      </c>
      <c r="D1450" t="s">
        <v>359</v>
      </c>
      <c r="E1450" t="s">
        <v>91</v>
      </c>
      <c r="F1450" t="s">
        <v>450</v>
      </c>
      <c r="G1450">
        <v>26.7909019919373</v>
      </c>
      <c r="H1450">
        <v>120398.31</v>
      </c>
    </row>
    <row r="1451" spans="1:8" x14ac:dyDescent="0.25">
      <c r="A1451" t="s">
        <v>620</v>
      </c>
      <c r="B1451" t="s">
        <v>360</v>
      </c>
      <c r="C1451" t="s">
        <v>361</v>
      </c>
      <c r="D1451" t="s">
        <v>362</v>
      </c>
      <c r="E1451" t="s">
        <v>91</v>
      </c>
      <c r="F1451" t="s">
        <v>450</v>
      </c>
      <c r="G1451">
        <v>23.058168145817799</v>
      </c>
      <c r="H1451">
        <v>103623.41</v>
      </c>
    </row>
    <row r="1452" spans="1:8" x14ac:dyDescent="0.25">
      <c r="A1452" t="s">
        <v>620</v>
      </c>
      <c r="B1452" t="s">
        <v>363</v>
      </c>
      <c r="C1452" t="s">
        <v>364</v>
      </c>
      <c r="D1452" t="s">
        <v>365</v>
      </c>
      <c r="E1452" t="s">
        <v>91</v>
      </c>
      <c r="F1452" t="s">
        <v>450</v>
      </c>
      <c r="G1452">
        <v>30.314219107301501</v>
      </c>
      <c r="H1452">
        <v>136232.1</v>
      </c>
    </row>
    <row r="1453" spans="1:8" x14ac:dyDescent="0.25">
      <c r="A1453" t="s">
        <v>620</v>
      </c>
      <c r="B1453" t="s">
        <v>366</v>
      </c>
      <c r="C1453" t="s">
        <v>367</v>
      </c>
      <c r="D1453" t="s">
        <v>368</v>
      </c>
      <c r="E1453" t="s">
        <v>91</v>
      </c>
      <c r="F1453" t="s">
        <v>450</v>
      </c>
      <c r="G1453">
        <v>0</v>
      </c>
      <c r="H1453">
        <v>0</v>
      </c>
    </row>
    <row r="1454" spans="1:8" x14ac:dyDescent="0.25">
      <c r="A1454" t="s">
        <v>620</v>
      </c>
      <c r="B1454" t="s">
        <v>369</v>
      </c>
      <c r="C1454" t="s">
        <v>370</v>
      </c>
      <c r="D1454" t="s">
        <v>371</v>
      </c>
      <c r="E1454" t="s">
        <v>91</v>
      </c>
      <c r="F1454" t="s">
        <v>450</v>
      </c>
      <c r="G1454">
        <v>54.908987487899203</v>
      </c>
      <c r="H1454">
        <v>246760.99</v>
      </c>
    </row>
    <row r="1455" spans="1:8" x14ac:dyDescent="0.25">
      <c r="A1455" t="s">
        <v>620</v>
      </c>
      <c r="B1455" t="s">
        <v>372</v>
      </c>
      <c r="C1455" t="s">
        <v>373</v>
      </c>
      <c r="D1455" t="s">
        <v>374</v>
      </c>
      <c r="E1455" t="s">
        <v>91</v>
      </c>
      <c r="F1455" t="s">
        <v>450</v>
      </c>
      <c r="G1455">
        <v>58.100611900406101</v>
      </c>
      <c r="H1455">
        <v>261104.15</v>
      </c>
    </row>
    <row r="1456" spans="1:8" x14ac:dyDescent="0.25">
      <c r="A1456" t="s">
        <v>620</v>
      </c>
      <c r="B1456" t="s">
        <v>375</v>
      </c>
      <c r="C1456" t="s">
        <v>376</v>
      </c>
      <c r="D1456" t="s">
        <v>377</v>
      </c>
      <c r="E1456" t="s">
        <v>91</v>
      </c>
      <c r="F1456" t="s">
        <v>450</v>
      </c>
      <c r="G1456">
        <v>67.3473332382314</v>
      </c>
      <c r="H1456">
        <v>302658.92</v>
      </c>
    </row>
    <row r="1457" spans="1:8" x14ac:dyDescent="0.25">
      <c r="A1457" t="s">
        <v>620</v>
      </c>
      <c r="B1457" t="s">
        <v>378</v>
      </c>
      <c r="C1457" t="s">
        <v>379</v>
      </c>
      <c r="D1457" t="s">
        <v>380</v>
      </c>
      <c r="E1457" t="s">
        <v>91</v>
      </c>
      <c r="F1457" t="s">
        <v>450</v>
      </c>
      <c r="G1457">
        <v>192.282343975949</v>
      </c>
      <c r="H1457">
        <v>864116.85</v>
      </c>
    </row>
    <row r="1458" spans="1:8" x14ac:dyDescent="0.25">
      <c r="A1458" t="s">
        <v>620</v>
      </c>
      <c r="B1458" t="s">
        <v>381</v>
      </c>
      <c r="C1458" t="s">
        <v>382</v>
      </c>
      <c r="D1458" t="s">
        <v>383</v>
      </c>
      <c r="E1458" t="s">
        <v>91</v>
      </c>
      <c r="F1458" t="s">
        <v>450</v>
      </c>
      <c r="G1458">
        <v>13.0400091824417</v>
      </c>
      <c r="H1458">
        <v>58601.8</v>
      </c>
    </row>
    <row r="1459" spans="1:8" x14ac:dyDescent="0.25">
      <c r="A1459" t="s">
        <v>620</v>
      </c>
      <c r="B1459" t="s">
        <v>384</v>
      </c>
      <c r="C1459" t="s">
        <v>385</v>
      </c>
      <c r="D1459" t="s">
        <v>386</v>
      </c>
      <c r="E1459" t="s">
        <v>91</v>
      </c>
      <c r="F1459" t="s">
        <v>450</v>
      </c>
      <c r="G1459">
        <v>5.6925134594989499</v>
      </c>
      <c r="H1459">
        <v>25582.16</v>
      </c>
    </row>
    <row r="1460" spans="1:8" x14ac:dyDescent="0.25">
      <c r="A1460" t="s">
        <v>620</v>
      </c>
      <c r="B1460" t="s">
        <v>387</v>
      </c>
      <c r="C1460" t="s">
        <v>388</v>
      </c>
      <c r="D1460" t="s">
        <v>389</v>
      </c>
      <c r="E1460" t="s">
        <v>91</v>
      </c>
      <c r="F1460" t="s">
        <v>450</v>
      </c>
      <c r="G1460">
        <v>47.308256793686503</v>
      </c>
      <c r="H1460">
        <v>212603.31</v>
      </c>
    </row>
    <row r="1461" spans="1:8" x14ac:dyDescent="0.25">
      <c r="A1461" t="s">
        <v>620</v>
      </c>
      <c r="B1461" t="s">
        <v>390</v>
      </c>
      <c r="C1461" t="s">
        <v>391</v>
      </c>
      <c r="D1461" t="s">
        <v>392</v>
      </c>
      <c r="E1461" t="s">
        <v>91</v>
      </c>
      <c r="F1461" t="s">
        <v>450</v>
      </c>
      <c r="G1461">
        <v>32.055099482321502</v>
      </c>
      <c r="H1461">
        <v>144055.62</v>
      </c>
    </row>
    <row r="1462" spans="1:8" x14ac:dyDescent="0.25">
      <c r="A1462" t="s">
        <v>620</v>
      </c>
      <c r="B1462" t="s">
        <v>393</v>
      </c>
      <c r="C1462" t="s">
        <v>394</v>
      </c>
      <c r="D1462" t="s">
        <v>395</v>
      </c>
      <c r="E1462" t="s">
        <v>91</v>
      </c>
      <c r="F1462" t="s">
        <v>450</v>
      </c>
      <c r="G1462">
        <v>17.0260582038538</v>
      </c>
      <c r="H1462">
        <v>76515.11</v>
      </c>
    </row>
    <row r="1463" spans="1:8" x14ac:dyDescent="0.25">
      <c r="A1463" t="s">
        <v>620</v>
      </c>
      <c r="B1463" t="s">
        <v>396</v>
      </c>
      <c r="C1463" t="s">
        <v>397</v>
      </c>
      <c r="D1463" t="s">
        <v>398</v>
      </c>
      <c r="E1463" t="s">
        <v>91</v>
      </c>
      <c r="F1463" t="s">
        <v>450</v>
      </c>
      <c r="G1463">
        <v>44.636874184067203</v>
      </c>
      <c r="H1463">
        <v>200598.11</v>
      </c>
    </row>
    <row r="1464" spans="1:8" x14ac:dyDescent="0.25">
      <c r="A1464" t="s">
        <v>620</v>
      </c>
      <c r="B1464" t="s">
        <v>399</v>
      </c>
      <c r="C1464" t="s">
        <v>400</v>
      </c>
      <c r="D1464" t="s">
        <v>401</v>
      </c>
      <c r="E1464" t="s">
        <v>91</v>
      </c>
      <c r="F1464" t="s">
        <v>450</v>
      </c>
      <c r="G1464">
        <v>33.810877385699399</v>
      </c>
      <c r="H1464">
        <v>151946.07999999999</v>
      </c>
    </row>
    <row r="1465" spans="1:8" x14ac:dyDescent="0.25">
      <c r="A1465" t="s">
        <v>620</v>
      </c>
      <c r="B1465" t="s">
        <v>402</v>
      </c>
      <c r="C1465" t="s">
        <v>403</v>
      </c>
      <c r="D1465" t="s">
        <v>404</v>
      </c>
      <c r="E1465" t="s">
        <v>91</v>
      </c>
      <c r="F1465" t="s">
        <v>450</v>
      </c>
      <c r="G1465">
        <v>40.5300217000717</v>
      </c>
      <c r="H1465">
        <v>182141.92</v>
      </c>
    </row>
    <row r="1466" spans="1:8" x14ac:dyDescent="0.25">
      <c r="A1466" t="s">
        <v>620</v>
      </c>
      <c r="B1466" t="s">
        <v>405</v>
      </c>
      <c r="C1466" t="s">
        <v>406</v>
      </c>
      <c r="D1466" t="s">
        <v>407</v>
      </c>
      <c r="E1466" t="s">
        <v>91</v>
      </c>
      <c r="F1466" t="s">
        <v>450</v>
      </c>
      <c r="G1466">
        <v>0</v>
      </c>
      <c r="H1466">
        <v>0</v>
      </c>
    </row>
    <row r="1467" spans="1:8" x14ac:dyDescent="0.25">
      <c r="A1467" t="s">
        <v>620</v>
      </c>
      <c r="B1467" t="s">
        <v>408</v>
      </c>
      <c r="C1467" t="s">
        <v>409</v>
      </c>
      <c r="D1467" t="s">
        <v>410</v>
      </c>
      <c r="E1467" t="s">
        <v>91</v>
      </c>
      <c r="F1467" t="s">
        <v>450</v>
      </c>
      <c r="G1467">
        <v>33.068670259097701</v>
      </c>
      <c r="H1467">
        <v>148610.6</v>
      </c>
    </row>
    <row r="1468" spans="1:8" x14ac:dyDescent="0.25">
      <c r="A1468" t="s">
        <v>620</v>
      </c>
      <c r="B1468" t="s">
        <v>411</v>
      </c>
      <c r="C1468" t="s">
        <v>412</v>
      </c>
      <c r="D1468" t="s">
        <v>413</v>
      </c>
      <c r="E1468" t="s">
        <v>91</v>
      </c>
      <c r="F1468" t="s">
        <v>450</v>
      </c>
      <c r="G1468">
        <v>51.080906859169303</v>
      </c>
      <c r="H1468">
        <v>229557.6</v>
      </c>
    </row>
    <row r="1469" spans="1:8" x14ac:dyDescent="0.25">
      <c r="A1469" t="s">
        <v>620</v>
      </c>
      <c r="B1469" t="s">
        <v>414</v>
      </c>
      <c r="C1469" t="s">
        <v>415</v>
      </c>
      <c r="D1469" t="s">
        <v>416</v>
      </c>
      <c r="E1469" t="s">
        <v>91</v>
      </c>
      <c r="F1469" t="s">
        <v>450</v>
      </c>
      <c r="G1469">
        <v>43.955608709356703</v>
      </c>
      <c r="H1469">
        <v>197536.51</v>
      </c>
    </row>
    <row r="1470" spans="1:8" x14ac:dyDescent="0.25">
      <c r="A1470" t="s">
        <v>620</v>
      </c>
      <c r="B1470" t="s">
        <v>487</v>
      </c>
      <c r="C1470" t="s">
        <v>488</v>
      </c>
      <c r="D1470" t="s">
        <v>417</v>
      </c>
      <c r="E1470" t="s">
        <v>91</v>
      </c>
      <c r="F1470" t="s">
        <v>450</v>
      </c>
      <c r="G1470">
        <v>0</v>
      </c>
      <c r="H1470">
        <v>0</v>
      </c>
    </row>
    <row r="1471" spans="1:8" x14ac:dyDescent="0.25">
      <c r="A1471" t="s">
        <v>620</v>
      </c>
      <c r="B1471" t="s">
        <v>531</v>
      </c>
      <c r="C1471" t="s">
        <v>532</v>
      </c>
      <c r="D1471" t="s">
        <v>533</v>
      </c>
      <c r="E1471" t="s">
        <v>91</v>
      </c>
      <c r="F1471" t="s">
        <v>450</v>
      </c>
      <c r="G1471">
        <v>22.016482801607399</v>
      </c>
      <c r="H1471">
        <v>98942.07</v>
      </c>
    </row>
    <row r="1472" spans="1:8" x14ac:dyDescent="0.25">
      <c r="A1472" t="s">
        <v>620</v>
      </c>
      <c r="B1472" t="s">
        <v>594</v>
      </c>
      <c r="C1472" t="s">
        <v>595</v>
      </c>
      <c r="D1472" t="s">
        <v>534</v>
      </c>
      <c r="E1472" t="s">
        <v>91</v>
      </c>
      <c r="F1472" t="s">
        <v>450</v>
      </c>
      <c r="G1472">
        <v>19.664294468102302</v>
      </c>
      <c r="H1472">
        <v>88371.34</v>
      </c>
    </row>
    <row r="1473" spans="1:8" x14ac:dyDescent="0.25">
      <c r="A1473" t="s">
        <v>720</v>
      </c>
      <c r="B1473">
        <v>1</v>
      </c>
      <c r="C1473" t="s">
        <v>78</v>
      </c>
      <c r="D1473" t="s">
        <v>29</v>
      </c>
      <c r="E1473" t="s">
        <v>79</v>
      </c>
      <c r="F1473" t="s">
        <v>465</v>
      </c>
      <c r="G1473">
        <v>219.67906764575</v>
      </c>
      <c r="H1473">
        <v>987237.73</v>
      </c>
    </row>
    <row r="1474" spans="1:8" x14ac:dyDescent="0.25">
      <c r="A1474" t="s">
        <v>720</v>
      </c>
      <c r="B1474">
        <v>2</v>
      </c>
      <c r="C1474" t="s">
        <v>81</v>
      </c>
      <c r="D1474" t="s">
        <v>30</v>
      </c>
      <c r="E1474" t="s">
        <v>79</v>
      </c>
      <c r="F1474" t="s">
        <v>465</v>
      </c>
      <c r="G1474">
        <v>5.2621473075211398</v>
      </c>
      <c r="H1474">
        <v>23648.09</v>
      </c>
    </row>
    <row r="1475" spans="1:8" x14ac:dyDescent="0.25">
      <c r="A1475" t="s">
        <v>720</v>
      </c>
      <c r="B1475">
        <v>3</v>
      </c>
      <c r="C1475" t="s">
        <v>82</v>
      </c>
      <c r="D1475" t="s">
        <v>31</v>
      </c>
      <c r="E1475" t="s">
        <v>79</v>
      </c>
      <c r="F1475" t="s">
        <v>465</v>
      </c>
      <c r="G1475">
        <v>36.2734623943035</v>
      </c>
      <c r="H1475">
        <v>163012.94</v>
      </c>
    </row>
    <row r="1476" spans="1:8" x14ac:dyDescent="0.25">
      <c r="A1476" t="s">
        <v>720</v>
      </c>
      <c r="B1476">
        <v>4</v>
      </c>
      <c r="C1476" t="s">
        <v>83</v>
      </c>
      <c r="D1476" t="s">
        <v>32</v>
      </c>
      <c r="E1476" t="s">
        <v>79</v>
      </c>
      <c r="F1476" t="s">
        <v>465</v>
      </c>
      <c r="G1476">
        <v>55.533340008900801</v>
      </c>
      <c r="H1476">
        <v>249566.83</v>
      </c>
    </row>
    <row r="1477" spans="1:8" x14ac:dyDescent="0.25">
      <c r="A1477" t="s">
        <v>720</v>
      </c>
      <c r="B1477">
        <v>5</v>
      </c>
      <c r="C1477" t="s">
        <v>84</v>
      </c>
      <c r="D1477" t="s">
        <v>33</v>
      </c>
      <c r="E1477" t="s">
        <v>79</v>
      </c>
      <c r="F1477" t="s">
        <v>465</v>
      </c>
      <c r="G1477">
        <v>12.895382732532299</v>
      </c>
      <c r="H1477">
        <v>57951.85</v>
      </c>
    </row>
    <row r="1478" spans="1:8" x14ac:dyDescent="0.25">
      <c r="A1478" t="s">
        <v>720</v>
      </c>
      <c r="B1478">
        <v>6</v>
      </c>
      <c r="C1478" t="s">
        <v>85</v>
      </c>
      <c r="D1478" t="s">
        <v>34</v>
      </c>
      <c r="E1478" t="s">
        <v>79</v>
      </c>
      <c r="F1478" t="s">
        <v>465</v>
      </c>
      <c r="G1478">
        <v>0.58237205162438799</v>
      </c>
      <c r="H1478">
        <v>2617.1799999999998</v>
      </c>
    </row>
    <row r="1479" spans="1:8" x14ac:dyDescent="0.25">
      <c r="A1479" t="s">
        <v>720</v>
      </c>
      <c r="B1479">
        <v>7</v>
      </c>
      <c r="C1479" t="s">
        <v>86</v>
      </c>
      <c r="D1479" t="s">
        <v>35</v>
      </c>
      <c r="E1479" t="s">
        <v>79</v>
      </c>
      <c r="F1479" t="s">
        <v>465</v>
      </c>
      <c r="G1479">
        <v>214.41692923898501</v>
      </c>
      <c r="H1479">
        <v>963589.68</v>
      </c>
    </row>
    <row r="1480" spans="1:8" x14ac:dyDescent="0.25">
      <c r="A1480" t="s">
        <v>720</v>
      </c>
      <c r="B1480">
        <v>8</v>
      </c>
      <c r="C1480" t="s">
        <v>87</v>
      </c>
      <c r="D1480" t="s">
        <v>36</v>
      </c>
      <c r="E1480" t="s">
        <v>79</v>
      </c>
      <c r="F1480" t="s">
        <v>465</v>
      </c>
      <c r="G1480">
        <v>22.5045215843347</v>
      </c>
      <c r="H1480">
        <v>101135.32</v>
      </c>
    </row>
    <row r="1481" spans="1:8" x14ac:dyDescent="0.25">
      <c r="A1481" t="s">
        <v>720</v>
      </c>
      <c r="B1481">
        <v>9</v>
      </c>
      <c r="C1481" t="s">
        <v>88</v>
      </c>
      <c r="D1481" t="s">
        <v>37</v>
      </c>
      <c r="E1481" t="s">
        <v>79</v>
      </c>
      <c r="F1481" t="s">
        <v>465</v>
      </c>
      <c r="G1481">
        <v>9.1099643969737407</v>
      </c>
      <c r="H1481">
        <v>40940.18</v>
      </c>
    </row>
    <row r="1482" spans="1:8" x14ac:dyDescent="0.25">
      <c r="A1482" t="s">
        <v>720</v>
      </c>
      <c r="B1482">
        <v>10</v>
      </c>
      <c r="C1482" t="s">
        <v>455</v>
      </c>
      <c r="D1482" t="s">
        <v>38</v>
      </c>
      <c r="E1482" t="s">
        <v>79</v>
      </c>
      <c r="F1482" t="s">
        <v>465</v>
      </c>
      <c r="G1482">
        <v>3.05745438362261</v>
      </c>
      <c r="H1482">
        <v>13740.2</v>
      </c>
    </row>
    <row r="1483" spans="1:8" x14ac:dyDescent="0.25">
      <c r="A1483" t="s">
        <v>720</v>
      </c>
      <c r="B1483">
        <v>11</v>
      </c>
      <c r="C1483" t="s">
        <v>456</v>
      </c>
      <c r="D1483" t="s">
        <v>39</v>
      </c>
      <c r="E1483" t="s">
        <v>79</v>
      </c>
      <c r="F1483" t="s">
        <v>465</v>
      </c>
      <c r="G1483">
        <v>4.6797752558967503</v>
      </c>
      <c r="H1483">
        <v>21030.91</v>
      </c>
    </row>
    <row r="1484" spans="1:8" x14ac:dyDescent="0.25">
      <c r="A1484" t="s">
        <v>720</v>
      </c>
      <c r="B1484">
        <v>12</v>
      </c>
      <c r="C1484" t="s">
        <v>419</v>
      </c>
      <c r="D1484" t="s">
        <v>40</v>
      </c>
      <c r="E1484" t="s">
        <v>79</v>
      </c>
      <c r="F1484" t="s">
        <v>465</v>
      </c>
      <c r="G1484">
        <v>174.89882287494399</v>
      </c>
      <c r="H1484">
        <v>785995.31</v>
      </c>
    </row>
    <row r="1485" spans="1:8" x14ac:dyDescent="0.25">
      <c r="A1485" t="s">
        <v>720</v>
      </c>
      <c r="B1485">
        <v>13</v>
      </c>
      <c r="C1485" t="s">
        <v>420</v>
      </c>
      <c r="D1485" t="s">
        <v>41</v>
      </c>
      <c r="E1485" t="s">
        <v>79</v>
      </c>
      <c r="F1485" t="s">
        <v>465</v>
      </c>
      <c r="G1485">
        <v>30.408144192256302</v>
      </c>
      <c r="H1485">
        <v>136654.20000000001</v>
      </c>
    </row>
    <row r="1486" spans="1:8" x14ac:dyDescent="0.25">
      <c r="A1486" t="s">
        <v>720</v>
      </c>
      <c r="B1486">
        <v>14</v>
      </c>
      <c r="C1486" t="s">
        <v>421</v>
      </c>
      <c r="D1486" t="s">
        <v>42</v>
      </c>
      <c r="E1486" t="s">
        <v>79</v>
      </c>
      <c r="F1486" t="s">
        <v>465</v>
      </c>
      <c r="G1486">
        <v>173.359697374277</v>
      </c>
      <c r="H1486">
        <v>779078.48</v>
      </c>
    </row>
    <row r="1487" spans="1:8" x14ac:dyDescent="0.25">
      <c r="A1487" t="s">
        <v>720</v>
      </c>
      <c r="B1487">
        <v>15</v>
      </c>
      <c r="C1487" t="s">
        <v>422</v>
      </c>
      <c r="D1487" t="s">
        <v>43</v>
      </c>
      <c r="E1487" t="s">
        <v>79</v>
      </c>
      <c r="F1487" t="s">
        <v>465</v>
      </c>
      <c r="G1487">
        <v>7.6748331108144203</v>
      </c>
      <c r="H1487">
        <v>34490.699999999997</v>
      </c>
    </row>
    <row r="1488" spans="1:8" x14ac:dyDescent="0.25">
      <c r="A1488" t="s">
        <v>720</v>
      </c>
      <c r="B1488">
        <v>16</v>
      </c>
      <c r="C1488" t="s">
        <v>423</v>
      </c>
      <c r="D1488" t="s">
        <v>44</v>
      </c>
      <c r="E1488" t="s">
        <v>79</v>
      </c>
      <c r="F1488" t="s">
        <v>465</v>
      </c>
      <c r="G1488">
        <v>4.0350066755674199</v>
      </c>
      <c r="H1488">
        <v>18133.32</v>
      </c>
    </row>
    <row r="1489" spans="1:8" x14ac:dyDescent="0.25">
      <c r="A1489" t="s">
        <v>720</v>
      </c>
      <c r="B1489">
        <v>17</v>
      </c>
      <c r="C1489" t="s">
        <v>424</v>
      </c>
      <c r="D1489" t="s">
        <v>45</v>
      </c>
      <c r="E1489" t="s">
        <v>79</v>
      </c>
      <c r="F1489" t="s">
        <v>465</v>
      </c>
      <c r="G1489">
        <v>11.2522607921673</v>
      </c>
      <c r="H1489">
        <v>50567.66</v>
      </c>
    </row>
    <row r="1490" spans="1:8" x14ac:dyDescent="0.25">
      <c r="A1490" t="s">
        <v>720</v>
      </c>
      <c r="B1490">
        <v>18</v>
      </c>
      <c r="C1490" t="s">
        <v>425</v>
      </c>
      <c r="D1490" t="s">
        <v>46</v>
      </c>
      <c r="E1490" t="s">
        <v>79</v>
      </c>
      <c r="F1490" t="s">
        <v>465</v>
      </c>
      <c r="G1490">
        <v>8.1740075656430804</v>
      </c>
      <c r="H1490">
        <v>36733.99</v>
      </c>
    </row>
    <row r="1491" spans="1:8" x14ac:dyDescent="0.25">
      <c r="A1491" t="s">
        <v>720</v>
      </c>
      <c r="B1491">
        <v>19</v>
      </c>
      <c r="C1491" t="s">
        <v>426</v>
      </c>
      <c r="D1491" t="s">
        <v>47</v>
      </c>
      <c r="E1491" t="s">
        <v>79</v>
      </c>
      <c r="F1491" t="s">
        <v>465</v>
      </c>
      <c r="G1491">
        <v>115.53846684468201</v>
      </c>
      <c r="H1491">
        <v>519229.87</v>
      </c>
    </row>
    <row r="1492" spans="1:8" x14ac:dyDescent="0.25">
      <c r="A1492" t="s">
        <v>720</v>
      </c>
      <c r="B1492">
        <v>20</v>
      </c>
      <c r="C1492" t="s">
        <v>427</v>
      </c>
      <c r="D1492" t="s">
        <v>48</v>
      </c>
      <c r="E1492" t="s">
        <v>79</v>
      </c>
      <c r="F1492" t="s">
        <v>465</v>
      </c>
      <c r="G1492">
        <v>8.7771806853582603</v>
      </c>
      <c r="H1492">
        <v>39444.65</v>
      </c>
    </row>
    <row r="1493" spans="1:8" x14ac:dyDescent="0.25">
      <c r="A1493" t="s">
        <v>720</v>
      </c>
      <c r="B1493">
        <v>21</v>
      </c>
      <c r="C1493" t="s">
        <v>428</v>
      </c>
      <c r="D1493" t="s">
        <v>49</v>
      </c>
      <c r="E1493" t="s">
        <v>79</v>
      </c>
      <c r="F1493" t="s">
        <v>465</v>
      </c>
      <c r="G1493">
        <v>3.9934089897641298</v>
      </c>
      <c r="H1493">
        <v>17946.38</v>
      </c>
    </row>
    <row r="1494" spans="1:8" x14ac:dyDescent="0.25">
      <c r="A1494" t="s">
        <v>720</v>
      </c>
      <c r="B1494">
        <v>22</v>
      </c>
      <c r="C1494" t="s">
        <v>429</v>
      </c>
      <c r="D1494" t="s">
        <v>50</v>
      </c>
      <c r="E1494" t="s">
        <v>79</v>
      </c>
      <c r="F1494" t="s">
        <v>465</v>
      </c>
      <c r="G1494">
        <v>8.6939830885625309</v>
      </c>
      <c r="H1494">
        <v>39070.76</v>
      </c>
    </row>
    <row r="1495" spans="1:8" x14ac:dyDescent="0.25">
      <c r="A1495" t="s">
        <v>720</v>
      </c>
      <c r="B1495">
        <v>23</v>
      </c>
      <c r="C1495" t="s">
        <v>430</v>
      </c>
      <c r="D1495" t="s">
        <v>51</v>
      </c>
      <c r="E1495" t="s">
        <v>79</v>
      </c>
      <c r="F1495" t="s">
        <v>465</v>
      </c>
      <c r="G1495">
        <v>0.87355807743658198</v>
      </c>
      <c r="H1495">
        <v>3925.77</v>
      </c>
    </row>
    <row r="1496" spans="1:8" x14ac:dyDescent="0.25">
      <c r="A1496" t="s">
        <v>720</v>
      </c>
      <c r="B1496">
        <v>24</v>
      </c>
      <c r="C1496" t="s">
        <v>431</v>
      </c>
      <c r="D1496" t="s">
        <v>52</v>
      </c>
      <c r="E1496" t="s">
        <v>79</v>
      </c>
      <c r="F1496" t="s">
        <v>465</v>
      </c>
      <c r="G1496">
        <v>2.0175033377837099</v>
      </c>
      <c r="H1496">
        <v>9066.66</v>
      </c>
    </row>
    <row r="1497" spans="1:8" x14ac:dyDescent="0.25">
      <c r="A1497" t="s">
        <v>720</v>
      </c>
      <c r="B1497">
        <v>25</v>
      </c>
      <c r="C1497" t="s">
        <v>432</v>
      </c>
      <c r="D1497" t="s">
        <v>53</v>
      </c>
      <c r="E1497" t="s">
        <v>79</v>
      </c>
      <c r="F1497" t="s">
        <v>465</v>
      </c>
      <c r="G1497">
        <v>9.7547329773030693</v>
      </c>
      <c r="H1497">
        <v>43837.77</v>
      </c>
    </row>
    <row r="1498" spans="1:8" x14ac:dyDescent="0.25">
      <c r="A1498" t="s">
        <v>720</v>
      </c>
      <c r="B1498">
        <v>26</v>
      </c>
      <c r="C1498" t="s">
        <v>433</v>
      </c>
      <c r="D1498" t="s">
        <v>54</v>
      </c>
      <c r="E1498" t="s">
        <v>79</v>
      </c>
      <c r="F1498" t="s">
        <v>465</v>
      </c>
      <c r="G1498">
        <v>15.183273253226499</v>
      </c>
      <c r="H1498">
        <v>68233.63</v>
      </c>
    </row>
    <row r="1499" spans="1:8" x14ac:dyDescent="0.25">
      <c r="A1499" t="s">
        <v>720</v>
      </c>
      <c r="B1499">
        <v>27</v>
      </c>
      <c r="C1499" t="s">
        <v>434</v>
      </c>
      <c r="D1499" t="s">
        <v>55</v>
      </c>
      <c r="E1499" t="s">
        <v>79</v>
      </c>
      <c r="F1499" t="s">
        <v>465</v>
      </c>
      <c r="G1499">
        <v>52.492056074766403</v>
      </c>
      <c r="H1499">
        <v>235899.3</v>
      </c>
    </row>
    <row r="1500" spans="1:8" x14ac:dyDescent="0.25">
      <c r="A1500" t="s">
        <v>720</v>
      </c>
      <c r="B1500">
        <v>28</v>
      </c>
      <c r="C1500" t="s">
        <v>435</v>
      </c>
      <c r="D1500" t="s">
        <v>56</v>
      </c>
      <c r="E1500" t="s">
        <v>79</v>
      </c>
      <c r="F1500" t="s">
        <v>465</v>
      </c>
      <c r="G1500">
        <v>3.91021361815754</v>
      </c>
      <c r="H1500">
        <v>17572.5</v>
      </c>
    </row>
    <row r="1501" spans="1:8" x14ac:dyDescent="0.25">
      <c r="A1501" t="s">
        <v>720</v>
      </c>
      <c r="B1501">
        <v>29</v>
      </c>
      <c r="C1501" t="s">
        <v>436</v>
      </c>
      <c r="D1501" t="s">
        <v>57</v>
      </c>
      <c r="E1501" t="s">
        <v>79</v>
      </c>
      <c r="F1501" t="s">
        <v>465</v>
      </c>
      <c r="G1501">
        <v>0.83196039163328905</v>
      </c>
      <c r="H1501">
        <v>3738.83</v>
      </c>
    </row>
    <row r="1502" spans="1:8" x14ac:dyDescent="0.25">
      <c r="A1502" t="s">
        <v>720</v>
      </c>
      <c r="B1502">
        <v>30</v>
      </c>
      <c r="C1502" t="s">
        <v>437</v>
      </c>
      <c r="D1502" t="s">
        <v>58</v>
      </c>
      <c r="E1502" t="s">
        <v>79</v>
      </c>
      <c r="F1502" t="s">
        <v>465</v>
      </c>
      <c r="G1502">
        <v>51.040754339118799</v>
      </c>
      <c r="H1502">
        <v>229377.15</v>
      </c>
    </row>
    <row r="1503" spans="1:8" x14ac:dyDescent="0.25">
      <c r="A1503" t="s">
        <v>720</v>
      </c>
      <c r="B1503">
        <v>31</v>
      </c>
      <c r="C1503" t="s">
        <v>438</v>
      </c>
      <c r="D1503" t="s">
        <v>59</v>
      </c>
      <c r="E1503" t="s">
        <v>79</v>
      </c>
      <c r="F1503" t="s">
        <v>465</v>
      </c>
      <c r="G1503">
        <v>22.566918113039598</v>
      </c>
      <c r="H1503">
        <v>101415.73</v>
      </c>
    </row>
    <row r="1504" spans="1:8" x14ac:dyDescent="0.25">
      <c r="A1504" t="s">
        <v>720</v>
      </c>
      <c r="B1504">
        <v>32</v>
      </c>
      <c r="C1504" t="s">
        <v>439</v>
      </c>
      <c r="D1504" t="s">
        <v>60</v>
      </c>
      <c r="E1504" t="s">
        <v>79</v>
      </c>
      <c r="F1504" t="s">
        <v>465</v>
      </c>
      <c r="G1504">
        <v>15.765645304850899</v>
      </c>
      <c r="H1504">
        <v>70850.81</v>
      </c>
    </row>
    <row r="1505" spans="1:8" x14ac:dyDescent="0.25">
      <c r="A1505" t="s">
        <v>720</v>
      </c>
      <c r="B1505">
        <v>33</v>
      </c>
      <c r="C1505" t="s">
        <v>440</v>
      </c>
      <c r="D1505" t="s">
        <v>61</v>
      </c>
      <c r="E1505" t="s">
        <v>79</v>
      </c>
      <c r="F1505" t="s">
        <v>465</v>
      </c>
      <c r="G1505">
        <v>104.431797952826</v>
      </c>
      <c r="H1505">
        <v>469316.5</v>
      </c>
    </row>
    <row r="1506" spans="1:8" x14ac:dyDescent="0.25">
      <c r="A1506" t="s">
        <v>720</v>
      </c>
      <c r="B1506">
        <v>34</v>
      </c>
      <c r="C1506" t="s">
        <v>441</v>
      </c>
      <c r="D1506" t="s">
        <v>62</v>
      </c>
      <c r="E1506" t="s">
        <v>79</v>
      </c>
      <c r="F1506" t="s">
        <v>465</v>
      </c>
      <c r="G1506">
        <v>1.3519359145527401</v>
      </c>
      <c r="H1506">
        <v>6075.6</v>
      </c>
    </row>
    <row r="1507" spans="1:8" x14ac:dyDescent="0.25">
      <c r="A1507" t="s">
        <v>720</v>
      </c>
      <c r="B1507">
        <v>35</v>
      </c>
      <c r="C1507" t="s">
        <v>442</v>
      </c>
      <c r="D1507" t="s">
        <v>63</v>
      </c>
      <c r="E1507" t="s">
        <v>79</v>
      </c>
      <c r="F1507" t="s">
        <v>465</v>
      </c>
      <c r="G1507">
        <v>98.067303070761</v>
      </c>
      <c r="H1507">
        <v>440714.46</v>
      </c>
    </row>
    <row r="1508" spans="1:8" x14ac:dyDescent="0.25">
      <c r="A1508" t="s">
        <v>720</v>
      </c>
      <c r="B1508">
        <v>36</v>
      </c>
      <c r="C1508" t="s">
        <v>443</v>
      </c>
      <c r="D1508" t="s">
        <v>64</v>
      </c>
      <c r="E1508" t="s">
        <v>79</v>
      </c>
      <c r="F1508" t="s">
        <v>465</v>
      </c>
      <c r="G1508">
        <v>104.97880952381</v>
      </c>
      <c r="H1508">
        <v>471774.77</v>
      </c>
    </row>
    <row r="1509" spans="1:8" x14ac:dyDescent="0.25">
      <c r="A1509" t="s">
        <v>720</v>
      </c>
      <c r="B1509">
        <v>37</v>
      </c>
      <c r="C1509" t="s">
        <v>444</v>
      </c>
      <c r="D1509" t="s">
        <v>65</v>
      </c>
      <c r="E1509" t="s">
        <v>79</v>
      </c>
      <c r="F1509" t="s">
        <v>465</v>
      </c>
      <c r="G1509">
        <v>30.324946595460599</v>
      </c>
      <c r="H1509">
        <v>136280.31</v>
      </c>
    </row>
    <row r="1510" spans="1:8" x14ac:dyDescent="0.25">
      <c r="A1510" t="s">
        <v>720</v>
      </c>
      <c r="B1510">
        <v>38</v>
      </c>
      <c r="C1510" t="s">
        <v>445</v>
      </c>
      <c r="D1510" t="s">
        <v>66</v>
      </c>
      <c r="E1510" t="s">
        <v>79</v>
      </c>
      <c r="F1510" t="s">
        <v>465</v>
      </c>
      <c r="G1510">
        <v>36.8974321317312</v>
      </c>
      <c r="H1510">
        <v>165817.06</v>
      </c>
    </row>
    <row r="1511" spans="1:8" x14ac:dyDescent="0.25">
      <c r="A1511" t="s">
        <v>720</v>
      </c>
      <c r="B1511">
        <v>39</v>
      </c>
      <c r="C1511" t="s">
        <v>446</v>
      </c>
      <c r="D1511" t="s">
        <v>67</v>
      </c>
      <c r="E1511" t="s">
        <v>79</v>
      </c>
      <c r="F1511" t="s">
        <v>465</v>
      </c>
      <c r="G1511">
        <v>15.204072096128201</v>
      </c>
      <c r="H1511">
        <v>68327.100000000006</v>
      </c>
    </row>
    <row r="1512" spans="1:8" x14ac:dyDescent="0.25">
      <c r="A1512" t="s">
        <v>720</v>
      </c>
      <c r="B1512">
        <v>40</v>
      </c>
      <c r="C1512" t="s">
        <v>447</v>
      </c>
      <c r="D1512" t="s">
        <v>68</v>
      </c>
      <c r="E1512" t="s">
        <v>79</v>
      </c>
      <c r="F1512" t="s">
        <v>465</v>
      </c>
      <c r="G1512">
        <v>18.032736982643499</v>
      </c>
      <c r="H1512">
        <v>81039.12</v>
      </c>
    </row>
    <row r="1513" spans="1:8" x14ac:dyDescent="0.25">
      <c r="A1513" t="s">
        <v>720</v>
      </c>
      <c r="B1513">
        <v>42</v>
      </c>
      <c r="C1513" t="s">
        <v>448</v>
      </c>
      <c r="D1513" t="s">
        <v>69</v>
      </c>
      <c r="E1513" t="s">
        <v>79</v>
      </c>
      <c r="F1513" t="s">
        <v>465</v>
      </c>
      <c r="G1513">
        <v>89.789299065420593</v>
      </c>
      <c r="H1513">
        <v>403513.11</v>
      </c>
    </row>
    <row r="1514" spans="1:8" x14ac:dyDescent="0.25">
      <c r="A1514" t="s">
        <v>720</v>
      </c>
      <c r="B1514">
        <v>68</v>
      </c>
      <c r="C1514" t="s">
        <v>89</v>
      </c>
      <c r="D1514" t="s">
        <v>90</v>
      </c>
      <c r="E1514" t="s">
        <v>91</v>
      </c>
      <c r="F1514" t="s">
        <v>465</v>
      </c>
      <c r="G1514">
        <v>3.8062171784601699</v>
      </c>
      <c r="H1514">
        <v>17105.14</v>
      </c>
    </row>
    <row r="1515" spans="1:8" x14ac:dyDescent="0.25">
      <c r="A1515" t="s">
        <v>720</v>
      </c>
      <c r="B1515">
        <v>74</v>
      </c>
      <c r="C1515" t="s">
        <v>92</v>
      </c>
      <c r="D1515" t="s">
        <v>93</v>
      </c>
      <c r="E1515" t="s">
        <v>91</v>
      </c>
      <c r="F1515" t="s">
        <v>465</v>
      </c>
      <c r="G1515">
        <v>10.129114374721899</v>
      </c>
      <c r="H1515">
        <v>45520.24</v>
      </c>
    </row>
    <row r="1516" spans="1:8" x14ac:dyDescent="0.25">
      <c r="A1516" t="s">
        <v>720</v>
      </c>
      <c r="B1516">
        <v>81</v>
      </c>
      <c r="C1516" t="s">
        <v>94</v>
      </c>
      <c r="D1516" t="s">
        <v>95</v>
      </c>
      <c r="E1516" t="s">
        <v>91</v>
      </c>
      <c r="F1516" t="s">
        <v>465</v>
      </c>
      <c r="G1516">
        <v>2.0798998664886499</v>
      </c>
      <c r="H1516">
        <v>9347.07</v>
      </c>
    </row>
    <row r="1517" spans="1:8" x14ac:dyDescent="0.25">
      <c r="A1517" t="s">
        <v>720</v>
      </c>
      <c r="B1517">
        <v>82</v>
      </c>
      <c r="C1517" t="s">
        <v>96</v>
      </c>
      <c r="D1517" t="s">
        <v>97</v>
      </c>
      <c r="E1517" t="s">
        <v>91</v>
      </c>
      <c r="F1517" t="s">
        <v>465</v>
      </c>
      <c r="G1517">
        <v>6.3436960391633299</v>
      </c>
      <c r="H1517">
        <v>28508.57</v>
      </c>
    </row>
    <row r="1518" spans="1:8" x14ac:dyDescent="0.25">
      <c r="A1518" t="s">
        <v>720</v>
      </c>
      <c r="B1518">
        <v>83</v>
      </c>
      <c r="C1518" t="s">
        <v>98</v>
      </c>
      <c r="D1518" t="s">
        <v>99</v>
      </c>
      <c r="E1518" t="s">
        <v>91</v>
      </c>
      <c r="F1518" t="s">
        <v>465</v>
      </c>
      <c r="G1518">
        <v>0.74876502002670198</v>
      </c>
      <c r="H1518">
        <v>3364.95</v>
      </c>
    </row>
    <row r="1519" spans="1:8" x14ac:dyDescent="0.25">
      <c r="A1519" t="s">
        <v>720</v>
      </c>
      <c r="B1519">
        <v>86</v>
      </c>
      <c r="C1519" t="s">
        <v>100</v>
      </c>
      <c r="D1519" t="s">
        <v>101</v>
      </c>
      <c r="E1519" t="s">
        <v>91</v>
      </c>
      <c r="F1519" t="s">
        <v>465</v>
      </c>
      <c r="G1519">
        <v>2.37108589230085</v>
      </c>
      <c r="H1519">
        <v>10655.66</v>
      </c>
    </row>
    <row r="1520" spans="1:8" x14ac:dyDescent="0.25">
      <c r="A1520" t="s">
        <v>720</v>
      </c>
      <c r="B1520">
        <v>87</v>
      </c>
      <c r="C1520" t="s">
        <v>102</v>
      </c>
      <c r="D1520" t="s">
        <v>103</v>
      </c>
      <c r="E1520" t="s">
        <v>91</v>
      </c>
      <c r="F1520" t="s">
        <v>465</v>
      </c>
      <c r="G1520">
        <v>0.49917668001780202</v>
      </c>
      <c r="H1520">
        <v>2243.3000000000002</v>
      </c>
    </row>
    <row r="1521" spans="1:8" x14ac:dyDescent="0.25">
      <c r="A1521" t="s">
        <v>720</v>
      </c>
      <c r="B1521">
        <v>89</v>
      </c>
      <c r="C1521" t="s">
        <v>104</v>
      </c>
      <c r="D1521" t="s">
        <v>105</v>
      </c>
      <c r="E1521" t="s">
        <v>91</v>
      </c>
      <c r="F1521" t="s">
        <v>465</v>
      </c>
      <c r="G1521">
        <v>1.6223230974632801</v>
      </c>
      <c r="H1521">
        <v>7290.72</v>
      </c>
    </row>
    <row r="1522" spans="1:8" x14ac:dyDescent="0.25">
      <c r="A1522" t="s">
        <v>720</v>
      </c>
      <c r="B1522">
        <v>91</v>
      </c>
      <c r="C1522" t="s">
        <v>106</v>
      </c>
      <c r="D1522" t="s">
        <v>107</v>
      </c>
      <c r="E1522" t="s">
        <v>91</v>
      </c>
      <c r="F1522" t="s">
        <v>465</v>
      </c>
      <c r="G1522">
        <v>0.478377837116155</v>
      </c>
      <c r="H1522">
        <v>2149.83</v>
      </c>
    </row>
    <row r="1523" spans="1:8" x14ac:dyDescent="0.25">
      <c r="A1523" t="s">
        <v>720</v>
      </c>
      <c r="B1523">
        <v>92</v>
      </c>
      <c r="C1523" t="s">
        <v>108</v>
      </c>
      <c r="D1523" t="s">
        <v>109</v>
      </c>
      <c r="E1523" t="s">
        <v>91</v>
      </c>
      <c r="F1523" t="s">
        <v>465</v>
      </c>
      <c r="G1523">
        <v>0.33278371161548698</v>
      </c>
      <c r="H1523">
        <v>1495.53</v>
      </c>
    </row>
    <row r="1524" spans="1:8" x14ac:dyDescent="0.25">
      <c r="A1524" t="s">
        <v>720</v>
      </c>
      <c r="B1524">
        <v>93</v>
      </c>
      <c r="C1524" t="s">
        <v>110</v>
      </c>
      <c r="D1524" t="s">
        <v>111</v>
      </c>
      <c r="E1524" t="s">
        <v>91</v>
      </c>
      <c r="F1524" t="s">
        <v>465</v>
      </c>
      <c r="G1524">
        <v>2.7246684468179798</v>
      </c>
      <c r="H1524">
        <v>12244.66</v>
      </c>
    </row>
    <row r="1525" spans="1:8" x14ac:dyDescent="0.25">
      <c r="A1525" t="s">
        <v>720</v>
      </c>
      <c r="B1525">
        <v>94</v>
      </c>
      <c r="C1525" t="s">
        <v>112</v>
      </c>
      <c r="D1525" t="s">
        <v>113</v>
      </c>
      <c r="E1525" t="s">
        <v>91</v>
      </c>
      <c r="F1525" t="s">
        <v>465</v>
      </c>
      <c r="G1525">
        <v>5.0125589675122404</v>
      </c>
      <c r="H1525">
        <v>22526.44</v>
      </c>
    </row>
    <row r="1526" spans="1:8" x14ac:dyDescent="0.25">
      <c r="A1526" t="s">
        <v>720</v>
      </c>
      <c r="B1526">
        <v>95</v>
      </c>
      <c r="C1526" t="s">
        <v>114</v>
      </c>
      <c r="D1526" t="s">
        <v>115</v>
      </c>
      <c r="E1526" t="s">
        <v>91</v>
      </c>
      <c r="F1526" t="s">
        <v>465</v>
      </c>
      <c r="G1526">
        <v>1.6223230974632801</v>
      </c>
      <c r="H1526">
        <v>7290.72</v>
      </c>
    </row>
    <row r="1527" spans="1:8" x14ac:dyDescent="0.25">
      <c r="A1527" t="s">
        <v>720</v>
      </c>
      <c r="B1527">
        <v>97</v>
      </c>
      <c r="C1527" t="s">
        <v>116</v>
      </c>
      <c r="D1527" t="s">
        <v>117</v>
      </c>
      <c r="E1527" t="s">
        <v>91</v>
      </c>
      <c r="F1527" t="s">
        <v>465</v>
      </c>
      <c r="G1527">
        <v>0.97755229194481497</v>
      </c>
      <c r="H1527">
        <v>4393.12</v>
      </c>
    </row>
    <row r="1528" spans="1:8" x14ac:dyDescent="0.25">
      <c r="A1528" t="s">
        <v>720</v>
      </c>
      <c r="B1528">
        <v>98</v>
      </c>
      <c r="C1528" t="s">
        <v>118</v>
      </c>
      <c r="D1528" t="s">
        <v>119</v>
      </c>
      <c r="E1528" t="s">
        <v>91</v>
      </c>
      <c r="F1528" t="s">
        <v>465</v>
      </c>
      <c r="G1528">
        <v>2.0175033377837099</v>
      </c>
      <c r="H1528">
        <v>9066.66</v>
      </c>
    </row>
    <row r="1529" spans="1:8" x14ac:dyDescent="0.25">
      <c r="A1529" t="s">
        <v>720</v>
      </c>
      <c r="B1529" t="s">
        <v>120</v>
      </c>
      <c r="C1529" t="s">
        <v>121</v>
      </c>
      <c r="D1529" t="s">
        <v>122</v>
      </c>
      <c r="E1529" t="s">
        <v>91</v>
      </c>
      <c r="F1529" t="s">
        <v>465</v>
      </c>
      <c r="G1529">
        <v>0.99835113484646199</v>
      </c>
      <c r="H1529">
        <v>4486.59</v>
      </c>
    </row>
    <row r="1530" spans="1:8" x14ac:dyDescent="0.25">
      <c r="A1530" t="s">
        <v>720</v>
      </c>
      <c r="B1530" t="s">
        <v>123</v>
      </c>
      <c r="C1530" t="s">
        <v>124</v>
      </c>
      <c r="D1530" t="s">
        <v>125</v>
      </c>
      <c r="E1530" t="s">
        <v>91</v>
      </c>
      <c r="F1530" t="s">
        <v>465</v>
      </c>
      <c r="G1530">
        <v>1.2271406319537199</v>
      </c>
      <c r="H1530">
        <v>5514.77</v>
      </c>
    </row>
    <row r="1531" spans="1:8" x14ac:dyDescent="0.25">
      <c r="A1531" t="s">
        <v>720</v>
      </c>
      <c r="B1531" t="s">
        <v>126</v>
      </c>
      <c r="C1531" t="s">
        <v>127</v>
      </c>
      <c r="D1531" t="s">
        <v>128</v>
      </c>
      <c r="E1531" t="s">
        <v>91</v>
      </c>
      <c r="F1531" t="s">
        <v>465</v>
      </c>
      <c r="G1531">
        <v>3.9310124610591899</v>
      </c>
      <c r="H1531">
        <v>17665.97</v>
      </c>
    </row>
    <row r="1532" spans="1:8" x14ac:dyDescent="0.25">
      <c r="A1532" t="s">
        <v>720</v>
      </c>
      <c r="B1532" t="s">
        <v>129</v>
      </c>
      <c r="C1532" t="s">
        <v>130</v>
      </c>
      <c r="D1532" t="s">
        <v>131</v>
      </c>
      <c r="E1532" t="s">
        <v>91</v>
      </c>
      <c r="F1532" t="s">
        <v>465</v>
      </c>
      <c r="G1532">
        <v>7.4044459279038701</v>
      </c>
      <c r="H1532">
        <v>33275.58</v>
      </c>
    </row>
    <row r="1533" spans="1:8" x14ac:dyDescent="0.25">
      <c r="A1533" t="s">
        <v>720</v>
      </c>
      <c r="B1533" t="s">
        <v>132</v>
      </c>
      <c r="C1533" t="s">
        <v>133</v>
      </c>
      <c r="D1533" t="s">
        <v>134</v>
      </c>
      <c r="E1533" t="s">
        <v>91</v>
      </c>
      <c r="F1533" t="s">
        <v>465</v>
      </c>
      <c r="G1533">
        <v>0.16639296840231399</v>
      </c>
      <c r="H1533">
        <v>747.77</v>
      </c>
    </row>
    <row r="1534" spans="1:8" x14ac:dyDescent="0.25">
      <c r="A1534" t="s">
        <v>720</v>
      </c>
      <c r="B1534" t="s">
        <v>135</v>
      </c>
      <c r="C1534" t="s">
        <v>136</v>
      </c>
      <c r="D1534" t="s">
        <v>137</v>
      </c>
      <c r="E1534" t="s">
        <v>91</v>
      </c>
      <c r="F1534" t="s">
        <v>465</v>
      </c>
      <c r="G1534">
        <v>2.41268357810414</v>
      </c>
      <c r="H1534">
        <v>10842.6</v>
      </c>
    </row>
    <row r="1535" spans="1:8" x14ac:dyDescent="0.25">
      <c r="A1535" t="s">
        <v>720</v>
      </c>
      <c r="B1535" t="s">
        <v>138</v>
      </c>
      <c r="C1535" t="s">
        <v>139</v>
      </c>
      <c r="D1535" t="s">
        <v>140</v>
      </c>
      <c r="E1535" t="s">
        <v>91</v>
      </c>
      <c r="F1535" t="s">
        <v>465</v>
      </c>
      <c r="G1535">
        <v>0.353582554517134</v>
      </c>
      <c r="H1535">
        <v>1589</v>
      </c>
    </row>
    <row r="1536" spans="1:8" x14ac:dyDescent="0.25">
      <c r="A1536" t="s">
        <v>720</v>
      </c>
      <c r="B1536" t="s">
        <v>141</v>
      </c>
      <c r="C1536" t="s">
        <v>142</v>
      </c>
      <c r="D1536" t="s">
        <v>143</v>
      </c>
      <c r="E1536" t="s">
        <v>91</v>
      </c>
      <c r="F1536" t="s">
        <v>465</v>
      </c>
      <c r="G1536">
        <v>1.58072318647085</v>
      </c>
      <c r="H1536">
        <v>7103.77</v>
      </c>
    </row>
    <row r="1537" spans="1:8" x14ac:dyDescent="0.25">
      <c r="A1537" t="s">
        <v>720</v>
      </c>
      <c r="B1537" t="s">
        <v>144</v>
      </c>
      <c r="C1537" t="s">
        <v>145</v>
      </c>
      <c r="D1537" t="s">
        <v>146</v>
      </c>
      <c r="E1537" t="s">
        <v>91</v>
      </c>
      <c r="F1537" t="s">
        <v>465</v>
      </c>
      <c r="G1537">
        <v>0.12479305740988</v>
      </c>
      <c r="H1537">
        <v>560.82000000000005</v>
      </c>
    </row>
    <row r="1538" spans="1:8" x14ac:dyDescent="0.25">
      <c r="A1538" t="s">
        <v>720</v>
      </c>
      <c r="B1538" t="s">
        <v>147</v>
      </c>
      <c r="C1538" t="s">
        <v>148</v>
      </c>
      <c r="D1538" t="s">
        <v>149</v>
      </c>
      <c r="E1538" t="s">
        <v>91</v>
      </c>
      <c r="F1538" t="s">
        <v>465</v>
      </c>
      <c r="G1538">
        <v>0.22878949710725399</v>
      </c>
      <c r="H1538">
        <v>1028.18</v>
      </c>
    </row>
    <row r="1539" spans="1:8" x14ac:dyDescent="0.25">
      <c r="A1539" t="s">
        <v>720</v>
      </c>
      <c r="B1539" t="s">
        <v>150</v>
      </c>
      <c r="C1539" t="s">
        <v>151</v>
      </c>
      <c r="D1539" t="s">
        <v>152</v>
      </c>
      <c r="E1539" t="s">
        <v>91</v>
      </c>
      <c r="F1539" t="s">
        <v>465</v>
      </c>
      <c r="G1539">
        <v>2.2670916777926098</v>
      </c>
      <c r="H1539">
        <v>10188.31</v>
      </c>
    </row>
    <row r="1540" spans="1:8" x14ac:dyDescent="0.25">
      <c r="A1540" t="s">
        <v>720</v>
      </c>
      <c r="B1540" t="s">
        <v>153</v>
      </c>
      <c r="C1540" t="s">
        <v>154</v>
      </c>
      <c r="D1540" t="s">
        <v>155</v>
      </c>
      <c r="E1540" t="s">
        <v>91</v>
      </c>
      <c r="F1540" t="s">
        <v>465</v>
      </c>
      <c r="G1540">
        <v>1.43513128615932</v>
      </c>
      <c r="H1540">
        <v>6449.48</v>
      </c>
    </row>
    <row r="1541" spans="1:8" x14ac:dyDescent="0.25">
      <c r="A1541" t="s">
        <v>720</v>
      </c>
      <c r="B1541" t="s">
        <v>156</v>
      </c>
      <c r="C1541" t="s">
        <v>157</v>
      </c>
      <c r="D1541" t="s">
        <v>158</v>
      </c>
      <c r="E1541" t="s">
        <v>91</v>
      </c>
      <c r="F1541" t="s">
        <v>465</v>
      </c>
      <c r="G1541">
        <v>1.91350912327548</v>
      </c>
      <c r="H1541">
        <v>8599.31</v>
      </c>
    </row>
    <row r="1542" spans="1:8" x14ac:dyDescent="0.25">
      <c r="A1542" t="s">
        <v>720</v>
      </c>
      <c r="B1542" t="s">
        <v>159</v>
      </c>
      <c r="C1542" t="s">
        <v>160</v>
      </c>
      <c r="D1542" t="s">
        <v>161</v>
      </c>
      <c r="E1542" t="s">
        <v>91</v>
      </c>
      <c r="F1542" t="s">
        <v>465</v>
      </c>
      <c r="G1542">
        <v>1.0399510458389001</v>
      </c>
      <c r="H1542">
        <v>4673.54</v>
      </c>
    </row>
    <row r="1543" spans="1:8" x14ac:dyDescent="0.25">
      <c r="A1543" t="s">
        <v>720</v>
      </c>
      <c r="B1543" t="s">
        <v>162</v>
      </c>
      <c r="C1543" t="s">
        <v>163</v>
      </c>
      <c r="D1543" t="s">
        <v>164</v>
      </c>
      <c r="E1543" t="s">
        <v>91</v>
      </c>
      <c r="F1543" t="s">
        <v>465</v>
      </c>
      <c r="G1543">
        <v>1.99670449488207</v>
      </c>
      <c r="H1543">
        <v>8973.19</v>
      </c>
    </row>
    <row r="1544" spans="1:8" x14ac:dyDescent="0.25">
      <c r="A1544" t="s">
        <v>720</v>
      </c>
      <c r="B1544" t="s">
        <v>165</v>
      </c>
      <c r="C1544" t="s">
        <v>166</v>
      </c>
      <c r="D1544" t="s">
        <v>167</v>
      </c>
      <c r="E1544" t="s">
        <v>91</v>
      </c>
      <c r="F1544" t="s">
        <v>465</v>
      </c>
      <c r="G1544">
        <v>4.8253693813974197</v>
      </c>
      <c r="H1544">
        <v>21685.21</v>
      </c>
    </row>
    <row r="1545" spans="1:8" x14ac:dyDescent="0.25">
      <c r="A1545" t="s">
        <v>720</v>
      </c>
      <c r="B1545" t="s">
        <v>168</v>
      </c>
      <c r="C1545" t="s">
        <v>169</v>
      </c>
      <c r="D1545" t="s">
        <v>170</v>
      </c>
      <c r="E1545" t="s">
        <v>91</v>
      </c>
      <c r="F1545" t="s">
        <v>465</v>
      </c>
      <c r="G1545">
        <v>1.20634178905207</v>
      </c>
      <c r="H1545">
        <v>5421.3</v>
      </c>
    </row>
    <row r="1546" spans="1:8" x14ac:dyDescent="0.25">
      <c r="A1546" t="s">
        <v>720</v>
      </c>
      <c r="B1546" t="s">
        <v>171</v>
      </c>
      <c r="C1546" t="s">
        <v>172</v>
      </c>
      <c r="D1546" t="s">
        <v>173</v>
      </c>
      <c r="E1546" t="s">
        <v>91</v>
      </c>
      <c r="F1546" t="s">
        <v>465</v>
      </c>
      <c r="G1546">
        <v>1.10234757454384</v>
      </c>
      <c r="H1546">
        <v>4953.95</v>
      </c>
    </row>
    <row r="1547" spans="1:8" x14ac:dyDescent="0.25">
      <c r="A1547" t="s">
        <v>720</v>
      </c>
      <c r="B1547" t="s">
        <v>174</v>
      </c>
      <c r="C1547" t="s">
        <v>175</v>
      </c>
      <c r="D1547" t="s">
        <v>176</v>
      </c>
      <c r="E1547" t="s">
        <v>91</v>
      </c>
      <c r="F1547" t="s">
        <v>465</v>
      </c>
      <c r="G1547">
        <v>0.51997552291944804</v>
      </c>
      <c r="H1547">
        <v>2336.77</v>
      </c>
    </row>
    <row r="1548" spans="1:8" x14ac:dyDescent="0.25">
      <c r="A1548" t="s">
        <v>720</v>
      </c>
      <c r="B1548" t="s">
        <v>177</v>
      </c>
      <c r="C1548" t="s">
        <v>178</v>
      </c>
      <c r="D1548" t="s">
        <v>179</v>
      </c>
      <c r="E1548" t="s">
        <v>91</v>
      </c>
      <c r="F1548" t="s">
        <v>465</v>
      </c>
      <c r="G1548">
        <v>3.9934089897641298</v>
      </c>
      <c r="H1548">
        <v>17946.38</v>
      </c>
    </row>
    <row r="1549" spans="1:8" x14ac:dyDescent="0.25">
      <c r="A1549" t="s">
        <v>720</v>
      </c>
      <c r="B1549" t="s">
        <v>180</v>
      </c>
      <c r="C1549" t="s">
        <v>181</v>
      </c>
      <c r="D1549" t="s">
        <v>182</v>
      </c>
      <c r="E1549" t="s">
        <v>91</v>
      </c>
      <c r="F1549" t="s">
        <v>465</v>
      </c>
      <c r="G1549">
        <v>2.8702625723186501</v>
      </c>
      <c r="H1549">
        <v>12898.96</v>
      </c>
    </row>
    <row r="1550" spans="1:8" x14ac:dyDescent="0.25">
      <c r="A1550" t="s">
        <v>720</v>
      </c>
      <c r="B1550" t="s">
        <v>183</v>
      </c>
      <c r="C1550" t="s">
        <v>184</v>
      </c>
      <c r="D1550" t="s">
        <v>185</v>
      </c>
      <c r="E1550" t="s">
        <v>91</v>
      </c>
      <c r="F1550" t="s">
        <v>465</v>
      </c>
      <c r="G1550">
        <v>3.0990520694259001</v>
      </c>
      <c r="H1550">
        <v>13927.14</v>
      </c>
    </row>
    <row r="1551" spans="1:8" x14ac:dyDescent="0.25">
      <c r="A1551" t="s">
        <v>720</v>
      </c>
      <c r="B1551" t="s">
        <v>186</v>
      </c>
      <c r="C1551" t="s">
        <v>187</v>
      </c>
      <c r="D1551" t="s">
        <v>188</v>
      </c>
      <c r="E1551" t="s">
        <v>91</v>
      </c>
      <c r="F1551" t="s">
        <v>465</v>
      </c>
      <c r="G1551">
        <v>3.16144859813084</v>
      </c>
      <c r="H1551">
        <v>14207.55</v>
      </c>
    </row>
    <row r="1552" spans="1:8" x14ac:dyDescent="0.25">
      <c r="A1552" t="s">
        <v>720</v>
      </c>
      <c r="B1552" t="s">
        <v>189</v>
      </c>
      <c r="C1552" t="s">
        <v>190</v>
      </c>
      <c r="D1552" t="s">
        <v>191</v>
      </c>
      <c r="E1552" t="s">
        <v>91</v>
      </c>
      <c r="F1552" t="s">
        <v>465</v>
      </c>
      <c r="G1552">
        <v>1.58072318647085</v>
      </c>
      <c r="H1552">
        <v>7103.77</v>
      </c>
    </row>
    <row r="1553" spans="1:8" x14ac:dyDescent="0.25">
      <c r="A1553" t="s">
        <v>720</v>
      </c>
      <c r="B1553" t="s">
        <v>192</v>
      </c>
      <c r="C1553" t="s">
        <v>193</v>
      </c>
      <c r="D1553" t="s">
        <v>194</v>
      </c>
      <c r="E1553" t="s">
        <v>91</v>
      </c>
      <c r="F1553" t="s">
        <v>465</v>
      </c>
      <c r="G1553">
        <v>1.5599243435692001</v>
      </c>
      <c r="H1553">
        <v>7010.3</v>
      </c>
    </row>
    <row r="1554" spans="1:8" x14ac:dyDescent="0.25">
      <c r="A1554" t="s">
        <v>720</v>
      </c>
      <c r="B1554" t="s">
        <v>195</v>
      </c>
      <c r="C1554" t="s">
        <v>196</v>
      </c>
      <c r="D1554" t="s">
        <v>197</v>
      </c>
      <c r="E1554" t="s">
        <v>91</v>
      </c>
      <c r="F1554" t="s">
        <v>465</v>
      </c>
      <c r="G1554">
        <v>2.0175033377837099</v>
      </c>
      <c r="H1554">
        <v>9066.66</v>
      </c>
    </row>
    <row r="1555" spans="1:8" x14ac:dyDescent="0.25">
      <c r="A1555" t="s">
        <v>720</v>
      </c>
      <c r="B1555" t="s">
        <v>198</v>
      </c>
      <c r="C1555" t="s">
        <v>199</v>
      </c>
      <c r="D1555" t="s">
        <v>200</v>
      </c>
      <c r="E1555" t="s">
        <v>91</v>
      </c>
      <c r="F1555" t="s">
        <v>465</v>
      </c>
      <c r="G1555">
        <v>1.3103382287494401</v>
      </c>
      <c r="H1555">
        <v>5888.66</v>
      </c>
    </row>
    <row r="1556" spans="1:8" x14ac:dyDescent="0.25">
      <c r="A1556" t="s">
        <v>720</v>
      </c>
      <c r="B1556" t="s">
        <v>201</v>
      </c>
      <c r="C1556" t="s">
        <v>202</v>
      </c>
      <c r="D1556" t="s">
        <v>203</v>
      </c>
      <c r="E1556" t="s">
        <v>91</v>
      </c>
      <c r="F1556" t="s">
        <v>465</v>
      </c>
      <c r="G1556">
        <v>27.038704939919899</v>
      </c>
      <c r="H1556">
        <v>121511.94</v>
      </c>
    </row>
    <row r="1557" spans="1:8" x14ac:dyDescent="0.25">
      <c r="A1557" t="s">
        <v>720</v>
      </c>
      <c r="B1557" t="s">
        <v>204</v>
      </c>
      <c r="C1557" t="s">
        <v>205</v>
      </c>
      <c r="D1557" t="s">
        <v>206</v>
      </c>
      <c r="E1557" t="s">
        <v>91</v>
      </c>
      <c r="F1557" t="s">
        <v>465</v>
      </c>
      <c r="G1557">
        <v>6.5516866933689402</v>
      </c>
      <c r="H1557">
        <v>29443.279999999999</v>
      </c>
    </row>
    <row r="1558" spans="1:8" x14ac:dyDescent="0.25">
      <c r="A1558" t="s">
        <v>720</v>
      </c>
      <c r="B1558" t="s">
        <v>207</v>
      </c>
      <c r="C1558" t="s">
        <v>208</v>
      </c>
      <c r="D1558" t="s">
        <v>209</v>
      </c>
      <c r="E1558" t="s">
        <v>91</v>
      </c>
      <c r="F1558" t="s">
        <v>465</v>
      </c>
      <c r="G1558">
        <v>2.1838963061860301</v>
      </c>
      <c r="H1558">
        <v>9814.43</v>
      </c>
    </row>
    <row r="1559" spans="1:8" x14ac:dyDescent="0.25">
      <c r="A1559" t="s">
        <v>720</v>
      </c>
      <c r="B1559" t="s">
        <v>210</v>
      </c>
      <c r="C1559" t="s">
        <v>211</v>
      </c>
      <c r="D1559" t="s">
        <v>212</v>
      </c>
      <c r="E1559" t="s">
        <v>91</v>
      </c>
      <c r="F1559" t="s">
        <v>465</v>
      </c>
      <c r="G1559">
        <v>1.47672897196262</v>
      </c>
      <c r="H1559">
        <v>6636.42</v>
      </c>
    </row>
    <row r="1560" spans="1:8" x14ac:dyDescent="0.25">
      <c r="A1560" t="s">
        <v>720</v>
      </c>
      <c r="B1560" t="s">
        <v>213</v>
      </c>
      <c r="C1560" t="s">
        <v>214</v>
      </c>
      <c r="D1560" t="s">
        <v>215</v>
      </c>
      <c r="E1560" t="s">
        <v>91</v>
      </c>
      <c r="F1560" t="s">
        <v>465</v>
      </c>
      <c r="G1560">
        <v>0</v>
      </c>
      <c r="H1560">
        <v>0</v>
      </c>
    </row>
    <row r="1561" spans="1:8" x14ac:dyDescent="0.25">
      <c r="A1561" t="s">
        <v>720</v>
      </c>
      <c r="B1561" t="s">
        <v>216</v>
      </c>
      <c r="C1561" t="s">
        <v>217</v>
      </c>
      <c r="D1561" t="s">
        <v>218</v>
      </c>
      <c r="E1561" t="s">
        <v>91</v>
      </c>
      <c r="F1561" t="s">
        <v>465</v>
      </c>
      <c r="G1561">
        <v>0.93595460614152204</v>
      </c>
      <c r="H1561">
        <v>4206.18</v>
      </c>
    </row>
    <row r="1562" spans="1:8" x14ac:dyDescent="0.25">
      <c r="A1562" t="s">
        <v>720</v>
      </c>
      <c r="B1562" t="s">
        <v>219</v>
      </c>
      <c r="C1562" t="s">
        <v>220</v>
      </c>
      <c r="D1562" t="s">
        <v>221</v>
      </c>
      <c r="E1562" t="s">
        <v>91</v>
      </c>
      <c r="F1562" t="s">
        <v>465</v>
      </c>
      <c r="G1562">
        <v>1.06074988874054</v>
      </c>
      <c r="H1562">
        <v>4767.01</v>
      </c>
    </row>
    <row r="1563" spans="1:8" x14ac:dyDescent="0.25">
      <c r="A1563" t="s">
        <v>720</v>
      </c>
      <c r="B1563" t="s">
        <v>222</v>
      </c>
      <c r="C1563" t="s">
        <v>223</v>
      </c>
      <c r="D1563" t="s">
        <v>224</v>
      </c>
      <c r="E1563" t="s">
        <v>91</v>
      </c>
      <c r="F1563" t="s">
        <v>465</v>
      </c>
      <c r="G1563">
        <v>0.43678015131286202</v>
      </c>
      <c r="H1563">
        <v>1962.89</v>
      </c>
    </row>
    <row r="1564" spans="1:8" x14ac:dyDescent="0.25">
      <c r="A1564" t="s">
        <v>720</v>
      </c>
      <c r="B1564" t="s">
        <v>225</v>
      </c>
      <c r="C1564" t="s">
        <v>226</v>
      </c>
      <c r="D1564" t="s">
        <v>227</v>
      </c>
      <c r="E1564" t="s">
        <v>91</v>
      </c>
      <c r="F1564" t="s">
        <v>465</v>
      </c>
      <c r="G1564">
        <v>1.01915220293725</v>
      </c>
      <c r="H1564">
        <v>4580.07</v>
      </c>
    </row>
    <row r="1565" spans="1:8" x14ac:dyDescent="0.25">
      <c r="A1565" t="s">
        <v>720</v>
      </c>
      <c r="B1565" t="s">
        <v>228</v>
      </c>
      <c r="C1565" t="s">
        <v>229</v>
      </c>
      <c r="D1565" t="s">
        <v>230</v>
      </c>
      <c r="E1565" t="s">
        <v>91</v>
      </c>
      <c r="F1565" t="s">
        <v>465</v>
      </c>
      <c r="G1565">
        <v>0.70716510903426799</v>
      </c>
      <c r="H1565">
        <v>3178</v>
      </c>
    </row>
    <row r="1566" spans="1:8" x14ac:dyDescent="0.25">
      <c r="A1566" t="s">
        <v>720</v>
      </c>
      <c r="B1566" t="s">
        <v>231</v>
      </c>
      <c r="C1566" t="s">
        <v>232</v>
      </c>
      <c r="D1566" t="s">
        <v>233</v>
      </c>
      <c r="E1566" t="s">
        <v>91</v>
      </c>
      <c r="F1566" t="s">
        <v>465</v>
      </c>
      <c r="G1566">
        <v>0.91515576323987502</v>
      </c>
      <c r="H1566">
        <v>4112.71</v>
      </c>
    </row>
    <row r="1567" spans="1:8" x14ac:dyDescent="0.25">
      <c r="A1567" t="s">
        <v>720</v>
      </c>
      <c r="B1567" t="s">
        <v>234</v>
      </c>
      <c r="C1567" t="s">
        <v>235</v>
      </c>
      <c r="D1567" t="s">
        <v>236</v>
      </c>
      <c r="E1567" t="s">
        <v>91</v>
      </c>
      <c r="F1567" t="s">
        <v>465</v>
      </c>
      <c r="G1567">
        <v>1.3103382287494401</v>
      </c>
      <c r="H1567">
        <v>5888.66</v>
      </c>
    </row>
    <row r="1568" spans="1:8" x14ac:dyDescent="0.25">
      <c r="A1568" t="s">
        <v>720</v>
      </c>
      <c r="B1568" t="s">
        <v>237</v>
      </c>
      <c r="C1568" t="s">
        <v>238</v>
      </c>
      <c r="D1568" t="s">
        <v>239</v>
      </c>
      <c r="E1568" t="s">
        <v>91</v>
      </c>
      <c r="F1568" t="s">
        <v>465</v>
      </c>
      <c r="G1568">
        <v>2.57907654650645</v>
      </c>
      <c r="H1568">
        <v>11590.37</v>
      </c>
    </row>
    <row r="1569" spans="1:8" x14ac:dyDescent="0.25">
      <c r="A1569" t="s">
        <v>720</v>
      </c>
      <c r="B1569" t="s">
        <v>240</v>
      </c>
      <c r="C1569" t="s">
        <v>241</v>
      </c>
      <c r="D1569" t="s">
        <v>242</v>
      </c>
      <c r="E1569" t="s">
        <v>91</v>
      </c>
      <c r="F1569" t="s">
        <v>465</v>
      </c>
      <c r="G1569">
        <v>2.2046951490876698</v>
      </c>
      <c r="H1569">
        <v>9907.9</v>
      </c>
    </row>
    <row r="1570" spans="1:8" x14ac:dyDescent="0.25">
      <c r="A1570" t="s">
        <v>720</v>
      </c>
      <c r="B1570" t="s">
        <v>243</v>
      </c>
      <c r="C1570" t="s">
        <v>244</v>
      </c>
      <c r="D1570" t="s">
        <v>245</v>
      </c>
      <c r="E1570" t="s">
        <v>91</v>
      </c>
      <c r="F1570" t="s">
        <v>465</v>
      </c>
      <c r="G1570">
        <v>5.53253449043169</v>
      </c>
      <c r="H1570">
        <v>24863.21</v>
      </c>
    </row>
    <row r="1571" spans="1:8" x14ac:dyDescent="0.25">
      <c r="A1571" t="s">
        <v>720</v>
      </c>
      <c r="B1571" t="s">
        <v>246</v>
      </c>
      <c r="C1571" t="s">
        <v>247</v>
      </c>
      <c r="D1571" t="s">
        <v>248</v>
      </c>
      <c r="E1571" t="s">
        <v>91</v>
      </c>
      <c r="F1571" t="s">
        <v>465</v>
      </c>
      <c r="G1571">
        <v>3.0990520694259001</v>
      </c>
      <c r="H1571">
        <v>13927.14</v>
      </c>
    </row>
    <row r="1572" spans="1:8" x14ac:dyDescent="0.25">
      <c r="A1572" t="s">
        <v>720</v>
      </c>
      <c r="B1572" t="s">
        <v>249</v>
      </c>
      <c r="C1572" t="s">
        <v>250</v>
      </c>
      <c r="D1572" t="s">
        <v>251</v>
      </c>
      <c r="E1572" t="s">
        <v>91</v>
      </c>
      <c r="F1572" t="s">
        <v>465</v>
      </c>
      <c r="G1572">
        <v>1.16474410324878</v>
      </c>
      <c r="H1572">
        <v>5234.3599999999997</v>
      </c>
    </row>
    <row r="1573" spans="1:8" x14ac:dyDescent="0.25">
      <c r="A1573" t="s">
        <v>720</v>
      </c>
      <c r="B1573" t="s">
        <v>252</v>
      </c>
      <c r="C1573" t="s">
        <v>253</v>
      </c>
      <c r="D1573" t="s">
        <v>254</v>
      </c>
      <c r="E1573" t="s">
        <v>91</v>
      </c>
      <c r="F1573" t="s">
        <v>465</v>
      </c>
      <c r="G1573">
        <v>3.68142412105029</v>
      </c>
      <c r="H1573">
        <v>16544.32</v>
      </c>
    </row>
    <row r="1574" spans="1:8" x14ac:dyDescent="0.25">
      <c r="A1574" t="s">
        <v>720</v>
      </c>
      <c r="B1574" t="s">
        <v>255</v>
      </c>
      <c r="C1574" t="s">
        <v>256</v>
      </c>
      <c r="D1574" t="s">
        <v>257</v>
      </c>
      <c r="E1574" t="s">
        <v>91</v>
      </c>
      <c r="F1574" t="s">
        <v>465</v>
      </c>
      <c r="G1574">
        <v>1.41433244325768</v>
      </c>
      <c r="H1574">
        <v>6356.01</v>
      </c>
    </row>
    <row r="1575" spans="1:8" x14ac:dyDescent="0.25">
      <c r="A1575" t="s">
        <v>720</v>
      </c>
      <c r="B1575" t="s">
        <v>258</v>
      </c>
      <c r="C1575" t="s">
        <v>259</v>
      </c>
      <c r="D1575" t="s">
        <v>260</v>
      </c>
      <c r="E1575" t="s">
        <v>91</v>
      </c>
      <c r="F1575" t="s">
        <v>465</v>
      </c>
      <c r="G1575">
        <v>7.2588518024031998</v>
      </c>
      <c r="H1575">
        <v>32621.279999999999</v>
      </c>
    </row>
    <row r="1576" spans="1:8" x14ac:dyDescent="0.25">
      <c r="A1576" t="s">
        <v>720</v>
      </c>
      <c r="B1576" t="s">
        <v>261</v>
      </c>
      <c r="C1576" t="s">
        <v>262</v>
      </c>
      <c r="D1576" t="s">
        <v>263</v>
      </c>
      <c r="E1576" t="s">
        <v>91</v>
      </c>
      <c r="F1576" t="s">
        <v>465</v>
      </c>
      <c r="G1576">
        <v>2.8910614152202898</v>
      </c>
      <c r="H1576">
        <v>12992.43</v>
      </c>
    </row>
    <row r="1577" spans="1:8" x14ac:dyDescent="0.25">
      <c r="A1577" t="s">
        <v>720</v>
      </c>
      <c r="B1577" t="s">
        <v>264</v>
      </c>
      <c r="C1577" t="s">
        <v>265</v>
      </c>
      <c r="D1577" t="s">
        <v>266</v>
      </c>
      <c r="E1577" t="s">
        <v>91</v>
      </c>
      <c r="F1577" t="s">
        <v>465</v>
      </c>
      <c r="G1577">
        <v>4.2013996439697401</v>
      </c>
      <c r="H1577">
        <v>18881.09</v>
      </c>
    </row>
    <row r="1578" spans="1:8" x14ac:dyDescent="0.25">
      <c r="A1578" t="s">
        <v>720</v>
      </c>
      <c r="B1578" t="s">
        <v>267</v>
      </c>
      <c r="C1578" t="s">
        <v>268</v>
      </c>
      <c r="D1578" t="s">
        <v>269</v>
      </c>
      <c r="E1578" t="s">
        <v>91</v>
      </c>
      <c r="F1578" t="s">
        <v>465</v>
      </c>
      <c r="G1578">
        <v>4.2429973297730301</v>
      </c>
      <c r="H1578">
        <v>19068.03</v>
      </c>
    </row>
    <row r="1579" spans="1:8" x14ac:dyDescent="0.25">
      <c r="A1579" t="s">
        <v>720</v>
      </c>
      <c r="B1579" t="s">
        <v>270</v>
      </c>
      <c r="C1579" t="s">
        <v>271</v>
      </c>
      <c r="D1579" t="s">
        <v>272</v>
      </c>
      <c r="E1579" t="s">
        <v>91</v>
      </c>
      <c r="F1579" t="s">
        <v>465</v>
      </c>
      <c r="G1579">
        <v>4.36779038718291</v>
      </c>
      <c r="H1579">
        <v>19628.849999999999</v>
      </c>
    </row>
    <row r="1580" spans="1:8" x14ac:dyDescent="0.25">
      <c r="A1580" t="s">
        <v>720</v>
      </c>
      <c r="B1580" t="s">
        <v>273</v>
      </c>
      <c r="C1580" t="s">
        <v>274</v>
      </c>
      <c r="D1580" t="s">
        <v>275</v>
      </c>
      <c r="E1580" t="s">
        <v>91</v>
      </c>
      <c r="F1580" t="s">
        <v>465</v>
      </c>
      <c r="G1580">
        <v>1.6639207832665801</v>
      </c>
      <c r="H1580">
        <v>7477.66</v>
      </c>
    </row>
    <row r="1581" spans="1:8" x14ac:dyDescent="0.25">
      <c r="A1581" t="s">
        <v>720</v>
      </c>
      <c r="B1581" t="s">
        <v>276</v>
      </c>
      <c r="C1581" t="s">
        <v>277</v>
      </c>
      <c r="D1581" t="s">
        <v>278</v>
      </c>
      <c r="E1581" t="s">
        <v>91</v>
      </c>
      <c r="F1581" t="s">
        <v>465</v>
      </c>
      <c r="G1581">
        <v>2.8702625723186501</v>
      </c>
      <c r="H1581">
        <v>12898.96</v>
      </c>
    </row>
    <row r="1582" spans="1:8" x14ac:dyDescent="0.25">
      <c r="A1582" t="s">
        <v>720</v>
      </c>
      <c r="B1582" t="s">
        <v>279</v>
      </c>
      <c r="C1582" t="s">
        <v>280</v>
      </c>
      <c r="D1582" t="s">
        <v>281</v>
      </c>
      <c r="E1582" t="s">
        <v>91</v>
      </c>
      <c r="F1582" t="s">
        <v>465</v>
      </c>
      <c r="G1582">
        <v>0.66556742323097495</v>
      </c>
      <c r="H1582">
        <v>2991.06</v>
      </c>
    </row>
    <row r="1583" spans="1:8" x14ac:dyDescent="0.25">
      <c r="A1583" t="s">
        <v>720</v>
      </c>
      <c r="B1583" t="s">
        <v>282</v>
      </c>
      <c r="C1583" t="s">
        <v>283</v>
      </c>
      <c r="D1583" t="s">
        <v>284</v>
      </c>
      <c r="E1583" t="s">
        <v>91</v>
      </c>
      <c r="F1583" t="s">
        <v>465</v>
      </c>
      <c r="G1583">
        <v>1.6223230974632801</v>
      </c>
      <c r="H1583">
        <v>7290.72</v>
      </c>
    </row>
    <row r="1584" spans="1:8" x14ac:dyDescent="0.25">
      <c r="A1584" t="s">
        <v>720</v>
      </c>
      <c r="B1584" t="s">
        <v>285</v>
      </c>
      <c r="C1584" t="s">
        <v>286</v>
      </c>
      <c r="D1584" t="s">
        <v>287</v>
      </c>
      <c r="E1584" t="s">
        <v>91</v>
      </c>
      <c r="F1584" t="s">
        <v>465</v>
      </c>
      <c r="G1584">
        <v>1.74711615487316</v>
      </c>
      <c r="H1584">
        <v>7851.54</v>
      </c>
    </row>
    <row r="1585" spans="1:8" x14ac:dyDescent="0.25">
      <c r="A1585" t="s">
        <v>720</v>
      </c>
      <c r="B1585" t="s">
        <v>288</v>
      </c>
      <c r="C1585" t="s">
        <v>289</v>
      </c>
      <c r="D1585" t="s">
        <v>290</v>
      </c>
      <c r="E1585" t="s">
        <v>91</v>
      </c>
      <c r="F1585" t="s">
        <v>465</v>
      </c>
      <c r="G1585">
        <v>1.0399510458389001</v>
      </c>
      <c r="H1585">
        <v>4673.54</v>
      </c>
    </row>
    <row r="1586" spans="1:8" x14ac:dyDescent="0.25">
      <c r="A1586" t="s">
        <v>720</v>
      </c>
      <c r="B1586" t="s">
        <v>291</v>
      </c>
      <c r="C1586" t="s">
        <v>292</v>
      </c>
      <c r="D1586" t="s">
        <v>293</v>
      </c>
      <c r="E1586" t="s">
        <v>91</v>
      </c>
      <c r="F1586" t="s">
        <v>465</v>
      </c>
      <c r="G1586">
        <v>0</v>
      </c>
      <c r="H1586">
        <v>0</v>
      </c>
    </row>
    <row r="1587" spans="1:8" x14ac:dyDescent="0.25">
      <c r="A1587" t="s">
        <v>720</v>
      </c>
      <c r="B1587" t="s">
        <v>294</v>
      </c>
      <c r="C1587" t="s">
        <v>295</v>
      </c>
      <c r="D1587" t="s">
        <v>296</v>
      </c>
      <c r="E1587" t="s">
        <v>91</v>
      </c>
      <c r="F1587" t="s">
        <v>465</v>
      </c>
      <c r="G1587">
        <v>1.3103382287494401</v>
      </c>
      <c r="H1587">
        <v>5888.66</v>
      </c>
    </row>
    <row r="1588" spans="1:8" x14ac:dyDescent="0.25">
      <c r="A1588" t="s">
        <v>720</v>
      </c>
      <c r="B1588" t="s">
        <v>297</v>
      </c>
      <c r="C1588" t="s">
        <v>298</v>
      </c>
      <c r="D1588" t="s">
        <v>299</v>
      </c>
      <c r="E1588" t="s">
        <v>91</v>
      </c>
      <c r="F1588" t="s">
        <v>465</v>
      </c>
      <c r="G1588">
        <v>1.99670449488207</v>
      </c>
      <c r="H1588">
        <v>8973.19</v>
      </c>
    </row>
    <row r="1589" spans="1:8" x14ac:dyDescent="0.25">
      <c r="A1589" t="s">
        <v>720</v>
      </c>
      <c r="B1589" t="s">
        <v>300</v>
      </c>
      <c r="C1589" t="s">
        <v>301</v>
      </c>
      <c r="D1589" t="s">
        <v>302</v>
      </c>
      <c r="E1589" t="s">
        <v>91</v>
      </c>
      <c r="F1589" t="s">
        <v>465</v>
      </c>
      <c r="G1589">
        <v>0.64476858032932804</v>
      </c>
      <c r="H1589">
        <v>2897.59</v>
      </c>
    </row>
    <row r="1590" spans="1:8" x14ac:dyDescent="0.25">
      <c r="A1590" t="s">
        <v>720</v>
      </c>
      <c r="B1590" t="s">
        <v>303</v>
      </c>
      <c r="C1590" t="s">
        <v>304</v>
      </c>
      <c r="D1590" t="s">
        <v>305</v>
      </c>
      <c r="E1590" t="s">
        <v>91</v>
      </c>
      <c r="F1590" t="s">
        <v>465</v>
      </c>
      <c r="G1590">
        <v>1.7679149977748101</v>
      </c>
      <c r="H1590">
        <v>7945.01</v>
      </c>
    </row>
    <row r="1591" spans="1:8" x14ac:dyDescent="0.25">
      <c r="A1591" t="s">
        <v>720</v>
      </c>
      <c r="B1591" t="s">
        <v>306</v>
      </c>
      <c r="C1591" t="s">
        <v>307</v>
      </c>
      <c r="D1591" t="s">
        <v>308</v>
      </c>
      <c r="E1591" t="s">
        <v>91</v>
      </c>
      <c r="F1591" t="s">
        <v>465</v>
      </c>
      <c r="G1591">
        <v>1.91350912327548</v>
      </c>
      <c r="H1591">
        <v>8599.31</v>
      </c>
    </row>
    <row r="1592" spans="1:8" x14ac:dyDescent="0.25">
      <c r="A1592" t="s">
        <v>720</v>
      </c>
      <c r="B1592" t="s">
        <v>309</v>
      </c>
      <c r="C1592" t="s">
        <v>310</v>
      </c>
      <c r="D1592" t="s">
        <v>311</v>
      </c>
      <c r="E1592" t="s">
        <v>91</v>
      </c>
      <c r="F1592" t="s">
        <v>465</v>
      </c>
      <c r="G1592">
        <v>0.62396973742768103</v>
      </c>
      <c r="H1592">
        <v>2804.12</v>
      </c>
    </row>
    <row r="1593" spans="1:8" x14ac:dyDescent="0.25">
      <c r="A1593" t="s">
        <v>720</v>
      </c>
      <c r="B1593" t="s">
        <v>312</v>
      </c>
      <c r="C1593" t="s">
        <v>313</v>
      </c>
      <c r="D1593" t="s">
        <v>314</v>
      </c>
      <c r="E1593" t="s">
        <v>91</v>
      </c>
      <c r="F1593" t="s">
        <v>465</v>
      </c>
      <c r="G1593">
        <v>1.68471962616822</v>
      </c>
      <c r="H1593">
        <v>7571.13</v>
      </c>
    </row>
    <row r="1594" spans="1:8" x14ac:dyDescent="0.25">
      <c r="A1594" t="s">
        <v>720</v>
      </c>
      <c r="B1594" t="s">
        <v>315</v>
      </c>
      <c r="C1594" t="s">
        <v>316</v>
      </c>
      <c r="D1594" t="s">
        <v>317</v>
      </c>
      <c r="E1594" t="s">
        <v>91</v>
      </c>
      <c r="F1594" t="s">
        <v>465</v>
      </c>
      <c r="G1594">
        <v>0.18719181130396101</v>
      </c>
      <c r="H1594">
        <v>841.24</v>
      </c>
    </row>
    <row r="1595" spans="1:8" x14ac:dyDescent="0.25">
      <c r="A1595" t="s">
        <v>720</v>
      </c>
      <c r="B1595" t="s">
        <v>318</v>
      </c>
      <c r="C1595" t="s">
        <v>319</v>
      </c>
      <c r="D1595" t="s">
        <v>320</v>
      </c>
      <c r="E1595" t="s">
        <v>91</v>
      </c>
      <c r="F1595" t="s">
        <v>465</v>
      </c>
      <c r="G1595">
        <v>1.2479394748553601</v>
      </c>
      <c r="H1595">
        <v>5608.24</v>
      </c>
    </row>
    <row r="1596" spans="1:8" x14ac:dyDescent="0.25">
      <c r="A1596" t="s">
        <v>720</v>
      </c>
      <c r="B1596" t="s">
        <v>321</v>
      </c>
      <c r="C1596" t="s">
        <v>322</v>
      </c>
      <c r="D1596" t="s">
        <v>323</v>
      </c>
      <c r="E1596" t="s">
        <v>91</v>
      </c>
      <c r="F1596" t="s">
        <v>465</v>
      </c>
      <c r="G1596">
        <v>2.2878905206942601</v>
      </c>
      <c r="H1596">
        <v>10281.780000000001</v>
      </c>
    </row>
    <row r="1597" spans="1:8" x14ac:dyDescent="0.25">
      <c r="A1597" t="s">
        <v>720</v>
      </c>
      <c r="B1597" t="s">
        <v>324</v>
      </c>
      <c r="C1597" t="s">
        <v>325</v>
      </c>
      <c r="D1597" t="s">
        <v>326</v>
      </c>
      <c r="E1597" t="s">
        <v>91</v>
      </c>
      <c r="F1597" t="s">
        <v>465</v>
      </c>
      <c r="G1597">
        <v>0.27038718291054697</v>
      </c>
      <c r="H1597">
        <v>1215.1199999999999</v>
      </c>
    </row>
    <row r="1598" spans="1:8" x14ac:dyDescent="0.25">
      <c r="A1598" t="s">
        <v>720</v>
      </c>
      <c r="B1598" t="s">
        <v>327</v>
      </c>
      <c r="C1598" t="s">
        <v>328</v>
      </c>
      <c r="D1598" t="s">
        <v>329</v>
      </c>
      <c r="E1598" t="s">
        <v>91</v>
      </c>
      <c r="F1598" t="s">
        <v>465</v>
      </c>
      <c r="G1598">
        <v>1.6015242545616399</v>
      </c>
      <c r="H1598">
        <v>7197.25</v>
      </c>
    </row>
    <row r="1599" spans="1:8" x14ac:dyDescent="0.25">
      <c r="A1599" t="s">
        <v>720</v>
      </c>
      <c r="B1599" t="s">
        <v>330</v>
      </c>
      <c r="C1599" t="s">
        <v>331</v>
      </c>
      <c r="D1599" t="s">
        <v>332</v>
      </c>
      <c r="E1599" t="s">
        <v>91</v>
      </c>
      <c r="F1599" t="s">
        <v>465</v>
      </c>
      <c r="G1599">
        <v>0</v>
      </c>
      <c r="H1599">
        <v>0</v>
      </c>
    </row>
    <row r="1600" spans="1:8" x14ac:dyDescent="0.25">
      <c r="A1600" t="s">
        <v>720</v>
      </c>
      <c r="B1600" t="s">
        <v>333</v>
      </c>
      <c r="C1600" t="s">
        <v>334</v>
      </c>
      <c r="D1600" t="s">
        <v>335</v>
      </c>
      <c r="E1600" t="s">
        <v>91</v>
      </c>
      <c r="F1600" t="s">
        <v>465</v>
      </c>
      <c r="G1600">
        <v>2.0798842901646599E-2</v>
      </c>
      <c r="H1600">
        <v>93.47</v>
      </c>
    </row>
    <row r="1601" spans="1:8" x14ac:dyDescent="0.25">
      <c r="A1601" t="s">
        <v>720</v>
      </c>
      <c r="B1601" t="s">
        <v>336</v>
      </c>
      <c r="C1601" t="s">
        <v>337</v>
      </c>
      <c r="D1601" t="s">
        <v>338</v>
      </c>
      <c r="E1601" t="s">
        <v>91</v>
      </c>
      <c r="F1601" t="s">
        <v>465</v>
      </c>
      <c r="G1601">
        <v>0.81116154873164203</v>
      </c>
      <c r="H1601">
        <v>3645.36</v>
      </c>
    </row>
    <row r="1602" spans="1:8" x14ac:dyDescent="0.25">
      <c r="A1602" t="s">
        <v>720</v>
      </c>
      <c r="B1602" t="s">
        <v>339</v>
      </c>
      <c r="C1602" t="s">
        <v>340</v>
      </c>
      <c r="D1602" t="s">
        <v>341</v>
      </c>
      <c r="E1602" t="s">
        <v>91</v>
      </c>
      <c r="F1602" t="s">
        <v>465</v>
      </c>
      <c r="G1602">
        <v>7.5084401424121099</v>
      </c>
      <c r="H1602">
        <v>33742.93</v>
      </c>
    </row>
    <row r="1603" spans="1:8" x14ac:dyDescent="0.25">
      <c r="A1603" t="s">
        <v>720</v>
      </c>
      <c r="B1603" t="s">
        <v>342</v>
      </c>
      <c r="C1603" t="s">
        <v>343</v>
      </c>
      <c r="D1603" t="s">
        <v>344</v>
      </c>
      <c r="E1603" t="s">
        <v>91</v>
      </c>
      <c r="F1603" t="s">
        <v>465</v>
      </c>
      <c r="G1603">
        <v>1.16474410324878</v>
      </c>
      <c r="H1603">
        <v>5234.3599999999997</v>
      </c>
    </row>
    <row r="1604" spans="1:8" x14ac:dyDescent="0.25">
      <c r="A1604" t="s">
        <v>720</v>
      </c>
      <c r="B1604" t="s">
        <v>345</v>
      </c>
      <c r="C1604" t="s">
        <v>346</v>
      </c>
      <c r="D1604" t="s">
        <v>347</v>
      </c>
      <c r="E1604" t="s">
        <v>91</v>
      </c>
      <c r="F1604" t="s">
        <v>465</v>
      </c>
      <c r="G1604">
        <v>1.4559301290609701</v>
      </c>
      <c r="H1604">
        <v>6542.95</v>
      </c>
    </row>
    <row r="1605" spans="1:8" x14ac:dyDescent="0.25">
      <c r="A1605" t="s">
        <v>720</v>
      </c>
      <c r="B1605" t="s">
        <v>348</v>
      </c>
      <c r="C1605" t="s">
        <v>349</v>
      </c>
      <c r="D1605" t="s">
        <v>350</v>
      </c>
      <c r="E1605" t="s">
        <v>91</v>
      </c>
      <c r="F1605" t="s">
        <v>465</v>
      </c>
      <c r="G1605">
        <v>2.059101023587</v>
      </c>
      <c r="H1605">
        <v>9253.6</v>
      </c>
    </row>
    <row r="1606" spans="1:8" x14ac:dyDescent="0.25">
      <c r="A1606" t="s">
        <v>720</v>
      </c>
      <c r="B1606" t="s">
        <v>351</v>
      </c>
      <c r="C1606" t="s">
        <v>352</v>
      </c>
      <c r="D1606" t="s">
        <v>353</v>
      </c>
      <c r="E1606" t="s">
        <v>91</v>
      </c>
      <c r="F1606" t="s">
        <v>465</v>
      </c>
      <c r="G1606">
        <v>1.8511103693813999</v>
      </c>
      <c r="H1606">
        <v>8318.89</v>
      </c>
    </row>
    <row r="1607" spans="1:8" x14ac:dyDescent="0.25">
      <c r="A1607" t="s">
        <v>720</v>
      </c>
      <c r="B1607" t="s">
        <v>354</v>
      </c>
      <c r="C1607" t="s">
        <v>355</v>
      </c>
      <c r="D1607" t="s">
        <v>356</v>
      </c>
      <c r="E1607" t="s">
        <v>91</v>
      </c>
      <c r="F1607" t="s">
        <v>465</v>
      </c>
      <c r="G1607">
        <v>2.57907654650645</v>
      </c>
      <c r="H1607">
        <v>11590.37</v>
      </c>
    </row>
    <row r="1608" spans="1:8" x14ac:dyDescent="0.25">
      <c r="A1608" t="s">
        <v>720</v>
      </c>
      <c r="B1608" t="s">
        <v>357</v>
      </c>
      <c r="C1608" t="s">
        <v>358</v>
      </c>
      <c r="D1608" t="s">
        <v>359</v>
      </c>
      <c r="E1608" t="s">
        <v>91</v>
      </c>
      <c r="F1608" t="s">
        <v>465</v>
      </c>
      <c r="G1608">
        <v>1.7263173119715201</v>
      </c>
      <c r="H1608">
        <v>7758.07</v>
      </c>
    </row>
    <row r="1609" spans="1:8" x14ac:dyDescent="0.25">
      <c r="A1609" t="s">
        <v>720</v>
      </c>
      <c r="B1609" t="s">
        <v>360</v>
      </c>
      <c r="C1609" t="s">
        <v>361</v>
      </c>
      <c r="D1609" t="s">
        <v>362</v>
      </c>
      <c r="E1609" t="s">
        <v>91</v>
      </c>
      <c r="F1609" t="s">
        <v>465</v>
      </c>
      <c r="G1609">
        <v>0.415979083222074</v>
      </c>
      <c r="H1609">
        <v>1869.41</v>
      </c>
    </row>
    <row r="1610" spans="1:8" x14ac:dyDescent="0.25">
      <c r="A1610" t="s">
        <v>720</v>
      </c>
      <c r="B1610" t="s">
        <v>363</v>
      </c>
      <c r="C1610" t="s">
        <v>364</v>
      </c>
      <c r="D1610" t="s">
        <v>365</v>
      </c>
      <c r="E1610" t="s">
        <v>91</v>
      </c>
      <c r="F1610" t="s">
        <v>465</v>
      </c>
      <c r="G1610">
        <v>2.9118602581219402</v>
      </c>
      <c r="H1610">
        <v>13085.9</v>
      </c>
    </row>
    <row r="1611" spans="1:8" x14ac:dyDescent="0.25">
      <c r="A1611" t="s">
        <v>720</v>
      </c>
      <c r="B1611" t="s">
        <v>366</v>
      </c>
      <c r="C1611" t="s">
        <v>367</v>
      </c>
      <c r="D1611" t="s">
        <v>368</v>
      </c>
      <c r="E1611" t="s">
        <v>91</v>
      </c>
      <c r="F1611" t="s">
        <v>465</v>
      </c>
      <c r="G1611">
        <v>1.2895371606586601</v>
      </c>
      <c r="H1611">
        <v>5795.18</v>
      </c>
    </row>
    <row r="1612" spans="1:8" x14ac:dyDescent="0.25">
      <c r="A1612" t="s">
        <v>720</v>
      </c>
      <c r="B1612" t="s">
        <v>369</v>
      </c>
      <c r="C1612" t="s">
        <v>370</v>
      </c>
      <c r="D1612" t="s">
        <v>371</v>
      </c>
      <c r="E1612" t="s">
        <v>91</v>
      </c>
      <c r="F1612" t="s">
        <v>465</v>
      </c>
      <c r="G1612">
        <v>2.2046951490876698</v>
      </c>
      <c r="H1612">
        <v>9907.9</v>
      </c>
    </row>
    <row r="1613" spans="1:8" x14ac:dyDescent="0.25">
      <c r="A1613" t="s">
        <v>720</v>
      </c>
      <c r="B1613" t="s">
        <v>372</v>
      </c>
      <c r="C1613" t="s">
        <v>373</v>
      </c>
      <c r="D1613" t="s">
        <v>374</v>
      </c>
      <c r="E1613" t="s">
        <v>91</v>
      </c>
      <c r="F1613" t="s">
        <v>465</v>
      </c>
      <c r="G1613">
        <v>1.91350912327548</v>
      </c>
      <c r="H1613">
        <v>8599.31</v>
      </c>
    </row>
    <row r="1614" spans="1:8" x14ac:dyDescent="0.25">
      <c r="A1614" t="s">
        <v>720</v>
      </c>
      <c r="B1614" t="s">
        <v>375</v>
      </c>
      <c r="C1614" t="s">
        <v>376</v>
      </c>
      <c r="D1614" t="s">
        <v>377</v>
      </c>
      <c r="E1614" t="s">
        <v>91</v>
      </c>
      <c r="F1614" t="s">
        <v>465</v>
      </c>
      <c r="G1614">
        <v>2.1422963951935898</v>
      </c>
      <c r="H1614">
        <v>9627.48</v>
      </c>
    </row>
    <row r="1615" spans="1:8" x14ac:dyDescent="0.25">
      <c r="A1615" t="s">
        <v>720</v>
      </c>
      <c r="B1615" t="s">
        <v>378</v>
      </c>
      <c r="C1615" t="s">
        <v>379</v>
      </c>
      <c r="D1615" t="s">
        <v>380</v>
      </c>
      <c r="E1615" t="s">
        <v>91</v>
      </c>
      <c r="F1615" t="s">
        <v>465</v>
      </c>
      <c r="G1615">
        <v>3.1406497552291901</v>
      </c>
      <c r="H1615">
        <v>14114.08</v>
      </c>
    </row>
    <row r="1616" spans="1:8" x14ac:dyDescent="0.25">
      <c r="A1616" t="s">
        <v>720</v>
      </c>
      <c r="B1616" t="s">
        <v>381</v>
      </c>
      <c r="C1616" t="s">
        <v>382</v>
      </c>
      <c r="D1616" t="s">
        <v>383</v>
      </c>
      <c r="E1616" t="s">
        <v>91</v>
      </c>
      <c r="F1616" t="s">
        <v>465</v>
      </c>
      <c r="G1616">
        <v>1.64312194036493</v>
      </c>
      <c r="H1616">
        <v>7384.19</v>
      </c>
    </row>
    <row r="1617" spans="1:8" x14ac:dyDescent="0.25">
      <c r="A1617" t="s">
        <v>720</v>
      </c>
      <c r="B1617" t="s">
        <v>384</v>
      </c>
      <c r="C1617" t="s">
        <v>385</v>
      </c>
      <c r="D1617" t="s">
        <v>386</v>
      </c>
      <c r="E1617" t="s">
        <v>91</v>
      </c>
      <c r="F1617" t="s">
        <v>465</v>
      </c>
      <c r="G1617">
        <v>0.81116154873164203</v>
      </c>
      <c r="H1617">
        <v>3645.36</v>
      </c>
    </row>
    <row r="1618" spans="1:8" x14ac:dyDescent="0.25">
      <c r="A1618" t="s">
        <v>720</v>
      </c>
      <c r="B1618" t="s">
        <v>387</v>
      </c>
      <c r="C1618" t="s">
        <v>388</v>
      </c>
      <c r="D1618" t="s">
        <v>389</v>
      </c>
      <c r="E1618" t="s">
        <v>91</v>
      </c>
      <c r="F1618" t="s">
        <v>465</v>
      </c>
      <c r="G1618">
        <v>1.41433244325768</v>
      </c>
      <c r="H1618">
        <v>6356.01</v>
      </c>
    </row>
    <row r="1619" spans="1:8" x14ac:dyDescent="0.25">
      <c r="A1619" t="s">
        <v>720</v>
      </c>
      <c r="B1619" t="s">
        <v>390</v>
      </c>
      <c r="C1619" t="s">
        <v>391</v>
      </c>
      <c r="D1619" t="s">
        <v>392</v>
      </c>
      <c r="E1619" t="s">
        <v>91</v>
      </c>
      <c r="F1619" t="s">
        <v>465</v>
      </c>
      <c r="G1619">
        <v>1.68471962616822</v>
      </c>
      <c r="H1619">
        <v>7571.13</v>
      </c>
    </row>
    <row r="1620" spans="1:8" x14ac:dyDescent="0.25">
      <c r="A1620" t="s">
        <v>720</v>
      </c>
      <c r="B1620" t="s">
        <v>393</v>
      </c>
      <c r="C1620" t="s">
        <v>394</v>
      </c>
      <c r="D1620" t="s">
        <v>395</v>
      </c>
      <c r="E1620" t="s">
        <v>91</v>
      </c>
      <c r="F1620" t="s">
        <v>465</v>
      </c>
      <c r="G1620">
        <v>0.79036270582999602</v>
      </c>
      <c r="H1620">
        <v>3551.89</v>
      </c>
    </row>
    <row r="1621" spans="1:8" x14ac:dyDescent="0.25">
      <c r="A1621" t="s">
        <v>720</v>
      </c>
      <c r="B1621" t="s">
        <v>396</v>
      </c>
      <c r="C1621" t="s">
        <v>397</v>
      </c>
      <c r="D1621" t="s">
        <v>398</v>
      </c>
      <c r="E1621" t="s">
        <v>91</v>
      </c>
      <c r="F1621" t="s">
        <v>465</v>
      </c>
      <c r="G1621">
        <v>1.51832665776591</v>
      </c>
      <c r="H1621">
        <v>6823.36</v>
      </c>
    </row>
    <row r="1622" spans="1:8" x14ac:dyDescent="0.25">
      <c r="A1622" t="s">
        <v>720</v>
      </c>
      <c r="B1622" t="s">
        <v>399</v>
      </c>
      <c r="C1622" t="s">
        <v>400</v>
      </c>
      <c r="D1622" t="s">
        <v>401</v>
      </c>
      <c r="E1622" t="s">
        <v>91</v>
      </c>
      <c r="F1622" t="s">
        <v>465</v>
      </c>
      <c r="G1622">
        <v>0.87355807743658198</v>
      </c>
      <c r="H1622">
        <v>3925.77</v>
      </c>
    </row>
    <row r="1623" spans="1:8" x14ac:dyDescent="0.25">
      <c r="A1623" t="s">
        <v>720</v>
      </c>
      <c r="B1623" t="s">
        <v>402</v>
      </c>
      <c r="C1623" t="s">
        <v>403</v>
      </c>
      <c r="D1623" t="s">
        <v>404</v>
      </c>
      <c r="E1623" t="s">
        <v>91</v>
      </c>
      <c r="F1623" t="s">
        <v>465</v>
      </c>
      <c r="G1623">
        <v>1.16474410324878</v>
      </c>
      <c r="H1623">
        <v>5234.3599999999997</v>
      </c>
    </row>
    <row r="1624" spans="1:8" x14ac:dyDescent="0.25">
      <c r="A1624" t="s">
        <v>720</v>
      </c>
      <c r="B1624" t="s">
        <v>405</v>
      </c>
      <c r="C1624" t="s">
        <v>406</v>
      </c>
      <c r="D1624" t="s">
        <v>407</v>
      </c>
      <c r="E1624" t="s">
        <v>91</v>
      </c>
      <c r="F1624" t="s">
        <v>465</v>
      </c>
      <c r="G1624">
        <v>0.51997552291944804</v>
      </c>
      <c r="H1624">
        <v>2336.77</v>
      </c>
    </row>
    <row r="1625" spans="1:8" x14ac:dyDescent="0.25">
      <c r="A1625" t="s">
        <v>720</v>
      </c>
      <c r="B1625" t="s">
        <v>408</v>
      </c>
      <c r="C1625" t="s">
        <v>409</v>
      </c>
      <c r="D1625" t="s">
        <v>410</v>
      </c>
      <c r="E1625" t="s">
        <v>91</v>
      </c>
      <c r="F1625" t="s">
        <v>465</v>
      </c>
      <c r="G1625">
        <v>1.16474410324878</v>
      </c>
      <c r="H1625">
        <v>5234.3599999999997</v>
      </c>
    </row>
    <row r="1626" spans="1:8" x14ac:dyDescent="0.25">
      <c r="A1626" t="s">
        <v>720</v>
      </c>
      <c r="B1626" t="s">
        <v>411</v>
      </c>
      <c r="C1626" t="s">
        <v>412</v>
      </c>
      <c r="D1626" t="s">
        <v>413</v>
      </c>
      <c r="E1626" t="s">
        <v>91</v>
      </c>
      <c r="F1626" t="s">
        <v>465</v>
      </c>
      <c r="G1626">
        <v>2.2670916777926098</v>
      </c>
      <c r="H1626">
        <v>10188.31</v>
      </c>
    </row>
    <row r="1627" spans="1:8" x14ac:dyDescent="0.25">
      <c r="A1627" t="s">
        <v>720</v>
      </c>
      <c r="B1627" t="s">
        <v>414</v>
      </c>
      <c r="C1627" t="s">
        <v>415</v>
      </c>
      <c r="D1627" t="s">
        <v>416</v>
      </c>
      <c r="E1627" t="s">
        <v>91</v>
      </c>
      <c r="F1627" t="s">
        <v>465</v>
      </c>
      <c r="G1627">
        <v>1.41433244325768</v>
      </c>
      <c r="H1627">
        <v>6356.01</v>
      </c>
    </row>
    <row r="1628" spans="1:8" x14ac:dyDescent="0.25">
      <c r="A1628" t="s">
        <v>720</v>
      </c>
      <c r="B1628" t="s">
        <v>487</v>
      </c>
      <c r="C1628" t="s">
        <v>488</v>
      </c>
      <c r="D1628" t="s">
        <v>417</v>
      </c>
      <c r="E1628" t="s">
        <v>91</v>
      </c>
      <c r="F1628" t="s">
        <v>465</v>
      </c>
      <c r="G1628">
        <v>0</v>
      </c>
      <c r="H1628">
        <v>0</v>
      </c>
    </row>
    <row r="1629" spans="1:8" x14ac:dyDescent="0.25">
      <c r="A1629" t="s">
        <v>720</v>
      </c>
      <c r="B1629" t="s">
        <v>531</v>
      </c>
      <c r="C1629" t="s">
        <v>532</v>
      </c>
      <c r="D1629" t="s">
        <v>533</v>
      </c>
      <c r="E1629" t="s">
        <v>91</v>
      </c>
      <c r="F1629" t="s">
        <v>465</v>
      </c>
      <c r="G1629">
        <v>0.388940809968847</v>
      </c>
      <c r="H1629">
        <v>1747.9</v>
      </c>
    </row>
    <row r="1630" spans="1:8" x14ac:dyDescent="0.25">
      <c r="A1630" t="s">
        <v>720</v>
      </c>
      <c r="B1630" t="s">
        <v>594</v>
      </c>
      <c r="C1630" t="s">
        <v>595</v>
      </c>
      <c r="D1630" t="s">
        <v>534</v>
      </c>
      <c r="E1630" t="s">
        <v>91</v>
      </c>
      <c r="F1630" t="s">
        <v>465</v>
      </c>
      <c r="G1630">
        <v>0.31198486871384101</v>
      </c>
      <c r="H1630">
        <v>1402.06</v>
      </c>
    </row>
    <row r="1631" spans="1:8" x14ac:dyDescent="0.25">
      <c r="A1631" t="s">
        <v>720</v>
      </c>
    </row>
    <row r="1632" spans="1:8" x14ac:dyDescent="0.25">
      <c r="A1632" t="s">
        <v>621</v>
      </c>
      <c r="B1632">
        <v>1</v>
      </c>
      <c r="C1632" t="s">
        <v>78</v>
      </c>
      <c r="D1632" t="s">
        <v>29</v>
      </c>
      <c r="E1632" t="s">
        <v>79</v>
      </c>
      <c r="F1632" t="s">
        <v>467</v>
      </c>
      <c r="G1632">
        <v>2333.5574999999999</v>
      </c>
      <c r="H1632">
        <v>10487007.41</v>
      </c>
    </row>
    <row r="1633" spans="1:8" x14ac:dyDescent="0.25">
      <c r="A1633" t="s">
        <v>621</v>
      </c>
      <c r="B1633">
        <v>2</v>
      </c>
      <c r="C1633" t="s">
        <v>81</v>
      </c>
      <c r="D1633" t="s">
        <v>30</v>
      </c>
      <c r="E1633" t="s">
        <v>79</v>
      </c>
      <c r="F1633" t="s">
        <v>467</v>
      </c>
      <c r="G1633">
        <v>88.967500000000001</v>
      </c>
      <c r="H1633">
        <v>399819.95</v>
      </c>
    </row>
    <row r="1634" spans="1:8" x14ac:dyDescent="0.25">
      <c r="A1634" t="s">
        <v>621</v>
      </c>
      <c r="B1634">
        <v>3</v>
      </c>
      <c r="C1634" t="s">
        <v>82</v>
      </c>
      <c r="D1634" t="s">
        <v>31</v>
      </c>
      <c r="E1634" t="s">
        <v>79</v>
      </c>
      <c r="F1634" t="s">
        <v>467</v>
      </c>
      <c r="G1634">
        <v>516.44749999999999</v>
      </c>
      <c r="H1634">
        <v>2320915.0699999998</v>
      </c>
    </row>
    <row r="1635" spans="1:8" x14ac:dyDescent="0.25">
      <c r="A1635" t="s">
        <v>621</v>
      </c>
      <c r="B1635">
        <v>4</v>
      </c>
      <c r="C1635" t="s">
        <v>83</v>
      </c>
      <c r="D1635" t="s">
        <v>32</v>
      </c>
      <c r="E1635" t="s">
        <v>79</v>
      </c>
      <c r="F1635" t="s">
        <v>467</v>
      </c>
      <c r="G1635">
        <v>729.28750000000002</v>
      </c>
      <c r="H1635">
        <v>3277418.03</v>
      </c>
    </row>
    <row r="1636" spans="1:8" x14ac:dyDescent="0.25">
      <c r="A1636" t="s">
        <v>621</v>
      </c>
      <c r="B1636">
        <v>5</v>
      </c>
      <c r="C1636" t="s">
        <v>84</v>
      </c>
      <c r="D1636" t="s">
        <v>33</v>
      </c>
      <c r="E1636" t="s">
        <v>79</v>
      </c>
      <c r="F1636" t="s">
        <v>467</v>
      </c>
      <c r="G1636">
        <v>200.99</v>
      </c>
      <c r="H1636">
        <v>903249.06</v>
      </c>
    </row>
    <row r="1637" spans="1:8" x14ac:dyDescent="0.25">
      <c r="A1637" t="s">
        <v>621</v>
      </c>
      <c r="B1637">
        <v>6</v>
      </c>
      <c r="C1637" t="s">
        <v>85</v>
      </c>
      <c r="D1637" t="s">
        <v>34</v>
      </c>
      <c r="E1637" t="s">
        <v>79</v>
      </c>
      <c r="F1637" t="s">
        <v>467</v>
      </c>
      <c r="G1637">
        <v>9.75</v>
      </c>
      <c r="H1637">
        <v>43816.5</v>
      </c>
    </row>
    <row r="1638" spans="1:8" x14ac:dyDescent="0.25">
      <c r="A1638" t="s">
        <v>621</v>
      </c>
      <c r="B1638">
        <v>7</v>
      </c>
      <c r="C1638" t="s">
        <v>86</v>
      </c>
      <c r="D1638" t="s">
        <v>35</v>
      </c>
      <c r="E1638" t="s">
        <v>79</v>
      </c>
      <c r="F1638" t="s">
        <v>467</v>
      </c>
      <c r="G1638">
        <v>1801.2850000000001</v>
      </c>
      <c r="H1638">
        <v>8094974.79</v>
      </c>
    </row>
    <row r="1639" spans="1:8" x14ac:dyDescent="0.25">
      <c r="A1639" t="s">
        <v>621</v>
      </c>
      <c r="B1639">
        <v>8</v>
      </c>
      <c r="C1639" t="s">
        <v>87</v>
      </c>
      <c r="D1639" t="s">
        <v>36</v>
      </c>
      <c r="E1639" t="s">
        <v>79</v>
      </c>
      <c r="F1639" t="s">
        <v>467</v>
      </c>
      <c r="G1639">
        <v>239.57499999999999</v>
      </c>
      <c r="H1639">
        <v>1076650.05</v>
      </c>
    </row>
    <row r="1640" spans="1:8" x14ac:dyDescent="0.25">
      <c r="A1640" t="s">
        <v>621</v>
      </c>
      <c r="B1640">
        <v>9</v>
      </c>
      <c r="C1640" t="s">
        <v>88</v>
      </c>
      <c r="D1640" t="s">
        <v>37</v>
      </c>
      <c r="E1640" t="s">
        <v>79</v>
      </c>
      <c r="F1640" t="s">
        <v>467</v>
      </c>
      <c r="G1640">
        <v>124.345</v>
      </c>
      <c r="H1640">
        <v>558806.43000000005</v>
      </c>
    </row>
    <row r="1641" spans="1:8" x14ac:dyDescent="0.25">
      <c r="A1641" t="s">
        <v>621</v>
      </c>
      <c r="B1641">
        <v>10</v>
      </c>
      <c r="C1641" t="s">
        <v>455</v>
      </c>
      <c r="D1641" t="s">
        <v>38</v>
      </c>
      <c r="E1641" t="s">
        <v>79</v>
      </c>
      <c r="F1641" t="s">
        <v>467</v>
      </c>
      <c r="G1641">
        <v>52.585000000000001</v>
      </c>
      <c r="H1641">
        <v>236316.99</v>
      </c>
    </row>
    <row r="1642" spans="1:8" x14ac:dyDescent="0.25">
      <c r="A1642" t="s">
        <v>621</v>
      </c>
      <c r="B1642">
        <v>11</v>
      </c>
      <c r="C1642" t="s">
        <v>456</v>
      </c>
      <c r="D1642" t="s">
        <v>39</v>
      </c>
      <c r="E1642" t="s">
        <v>79</v>
      </c>
      <c r="F1642" t="s">
        <v>467</v>
      </c>
      <c r="G1642">
        <v>83.057500000000005</v>
      </c>
      <c r="H1642">
        <v>373260.41</v>
      </c>
    </row>
    <row r="1643" spans="1:8" x14ac:dyDescent="0.25">
      <c r="A1643" t="s">
        <v>621</v>
      </c>
      <c r="B1643">
        <v>12</v>
      </c>
      <c r="C1643" t="s">
        <v>419</v>
      </c>
      <c r="D1643" t="s">
        <v>40</v>
      </c>
      <c r="E1643" t="s">
        <v>79</v>
      </c>
      <c r="F1643" t="s">
        <v>467</v>
      </c>
      <c r="G1643">
        <v>3706.335</v>
      </c>
      <c r="H1643">
        <v>16656269.49</v>
      </c>
    </row>
    <row r="1644" spans="1:8" x14ac:dyDescent="0.25">
      <c r="A1644" t="s">
        <v>621</v>
      </c>
      <c r="B1644">
        <v>13</v>
      </c>
      <c r="C1644" t="s">
        <v>420</v>
      </c>
      <c r="D1644" t="s">
        <v>41</v>
      </c>
      <c r="E1644" t="s">
        <v>79</v>
      </c>
      <c r="F1644" t="s">
        <v>467</v>
      </c>
      <c r="G1644">
        <v>530.67999999999995</v>
      </c>
      <c r="H1644">
        <v>2384875.92</v>
      </c>
    </row>
    <row r="1645" spans="1:8" x14ac:dyDescent="0.25">
      <c r="A1645" t="s">
        <v>621</v>
      </c>
      <c r="B1645">
        <v>14</v>
      </c>
      <c r="C1645" t="s">
        <v>421</v>
      </c>
      <c r="D1645" t="s">
        <v>42</v>
      </c>
      <c r="E1645" t="s">
        <v>79</v>
      </c>
      <c r="F1645" t="s">
        <v>467</v>
      </c>
      <c r="G1645">
        <v>2051.06</v>
      </c>
      <c r="H1645">
        <v>9217463.6400000006</v>
      </c>
    </row>
    <row r="1646" spans="1:8" x14ac:dyDescent="0.25">
      <c r="A1646" t="s">
        <v>621</v>
      </c>
      <c r="B1646">
        <v>15</v>
      </c>
      <c r="C1646" t="s">
        <v>422</v>
      </c>
      <c r="D1646" t="s">
        <v>43</v>
      </c>
      <c r="E1646" t="s">
        <v>79</v>
      </c>
      <c r="F1646" t="s">
        <v>467</v>
      </c>
      <c r="G1646">
        <v>88.012500000000003</v>
      </c>
      <c r="H1646">
        <v>395528.18</v>
      </c>
    </row>
    <row r="1647" spans="1:8" x14ac:dyDescent="0.25">
      <c r="A1647" t="s">
        <v>621</v>
      </c>
      <c r="B1647">
        <v>16</v>
      </c>
      <c r="C1647" t="s">
        <v>423</v>
      </c>
      <c r="D1647" t="s">
        <v>44</v>
      </c>
      <c r="E1647" t="s">
        <v>79</v>
      </c>
      <c r="F1647" t="s">
        <v>467</v>
      </c>
      <c r="G1647">
        <v>67.997500000000002</v>
      </c>
      <c r="H1647">
        <v>305580.77</v>
      </c>
    </row>
    <row r="1648" spans="1:8" x14ac:dyDescent="0.25">
      <c r="A1648" t="s">
        <v>621</v>
      </c>
      <c r="B1648">
        <v>17</v>
      </c>
      <c r="C1648" t="s">
        <v>424</v>
      </c>
      <c r="D1648" t="s">
        <v>45</v>
      </c>
      <c r="E1648" t="s">
        <v>79</v>
      </c>
      <c r="F1648" t="s">
        <v>467</v>
      </c>
      <c r="G1648">
        <v>178.07499999999999</v>
      </c>
      <c r="H1648">
        <v>800269.05</v>
      </c>
    </row>
    <row r="1649" spans="1:8" x14ac:dyDescent="0.25">
      <c r="A1649" t="s">
        <v>621</v>
      </c>
      <c r="B1649">
        <v>18</v>
      </c>
      <c r="C1649" t="s">
        <v>425</v>
      </c>
      <c r="D1649" t="s">
        <v>46</v>
      </c>
      <c r="E1649" t="s">
        <v>79</v>
      </c>
      <c r="F1649" t="s">
        <v>467</v>
      </c>
      <c r="G1649">
        <v>35.375</v>
      </c>
      <c r="H1649">
        <v>158975.25</v>
      </c>
    </row>
    <row r="1650" spans="1:8" x14ac:dyDescent="0.25">
      <c r="A1650" t="s">
        <v>621</v>
      </c>
      <c r="B1650">
        <v>19</v>
      </c>
      <c r="C1650" t="s">
        <v>426</v>
      </c>
      <c r="D1650" t="s">
        <v>47</v>
      </c>
      <c r="E1650" t="s">
        <v>79</v>
      </c>
      <c r="F1650" t="s">
        <v>467</v>
      </c>
      <c r="G1650">
        <v>1277.7049999999999</v>
      </c>
      <c r="H1650">
        <v>5742006.2699999996</v>
      </c>
    </row>
    <row r="1651" spans="1:8" x14ac:dyDescent="0.25">
      <c r="A1651" t="s">
        <v>621</v>
      </c>
      <c r="B1651">
        <v>20</v>
      </c>
      <c r="C1651" t="s">
        <v>427</v>
      </c>
      <c r="D1651" t="s">
        <v>48</v>
      </c>
      <c r="E1651" t="s">
        <v>79</v>
      </c>
      <c r="F1651" t="s">
        <v>467</v>
      </c>
      <c r="G1651">
        <v>183.08250000000001</v>
      </c>
      <c r="H1651">
        <v>822772.76</v>
      </c>
    </row>
    <row r="1652" spans="1:8" x14ac:dyDescent="0.25">
      <c r="A1652" t="s">
        <v>621</v>
      </c>
      <c r="B1652">
        <v>21</v>
      </c>
      <c r="C1652" t="s">
        <v>428</v>
      </c>
      <c r="D1652" t="s">
        <v>49</v>
      </c>
      <c r="E1652" t="s">
        <v>79</v>
      </c>
      <c r="F1652" t="s">
        <v>467</v>
      </c>
      <c r="G1652">
        <v>35.11</v>
      </c>
      <c r="H1652">
        <v>157784.34</v>
      </c>
    </row>
    <row r="1653" spans="1:8" x14ac:dyDescent="0.25">
      <c r="A1653" t="s">
        <v>621</v>
      </c>
      <c r="B1653">
        <v>22</v>
      </c>
      <c r="C1653" t="s">
        <v>429</v>
      </c>
      <c r="D1653" t="s">
        <v>50</v>
      </c>
      <c r="E1653" t="s">
        <v>79</v>
      </c>
      <c r="F1653" t="s">
        <v>467</v>
      </c>
      <c r="G1653">
        <v>115.7825</v>
      </c>
      <c r="H1653">
        <v>520326.56</v>
      </c>
    </row>
    <row r="1654" spans="1:8" x14ac:dyDescent="0.25">
      <c r="A1654" t="s">
        <v>621</v>
      </c>
      <c r="B1654">
        <v>23</v>
      </c>
      <c r="C1654" t="s">
        <v>430</v>
      </c>
      <c r="D1654" t="s">
        <v>51</v>
      </c>
      <c r="E1654" t="s">
        <v>79</v>
      </c>
      <c r="F1654" t="s">
        <v>467</v>
      </c>
      <c r="G1654">
        <v>24.96</v>
      </c>
      <c r="H1654">
        <v>112170.24000000001</v>
      </c>
    </row>
    <row r="1655" spans="1:8" x14ac:dyDescent="0.25">
      <c r="A1655" t="s">
        <v>621</v>
      </c>
      <c r="B1655">
        <v>24</v>
      </c>
      <c r="C1655" t="s">
        <v>431</v>
      </c>
      <c r="D1655" t="s">
        <v>52</v>
      </c>
      <c r="E1655" t="s">
        <v>79</v>
      </c>
      <c r="F1655" t="s">
        <v>467</v>
      </c>
      <c r="G1655">
        <v>28.267499999999998</v>
      </c>
      <c r="H1655">
        <v>127034.15</v>
      </c>
    </row>
    <row r="1656" spans="1:8" x14ac:dyDescent="0.25">
      <c r="A1656" t="s">
        <v>621</v>
      </c>
      <c r="B1656">
        <v>25</v>
      </c>
      <c r="C1656" t="s">
        <v>432</v>
      </c>
      <c r="D1656" t="s">
        <v>53</v>
      </c>
      <c r="E1656" t="s">
        <v>79</v>
      </c>
      <c r="F1656" t="s">
        <v>467</v>
      </c>
      <c r="G1656">
        <v>279.4425</v>
      </c>
      <c r="H1656">
        <v>1255814.6000000001</v>
      </c>
    </row>
    <row r="1657" spans="1:8" x14ac:dyDescent="0.25">
      <c r="A1657" t="s">
        <v>621</v>
      </c>
      <c r="B1657">
        <v>26</v>
      </c>
      <c r="C1657" t="s">
        <v>433</v>
      </c>
      <c r="D1657" t="s">
        <v>54</v>
      </c>
      <c r="E1657" t="s">
        <v>79</v>
      </c>
      <c r="F1657" t="s">
        <v>467</v>
      </c>
      <c r="G1657">
        <v>262.625</v>
      </c>
      <c r="H1657">
        <v>1180236.75</v>
      </c>
    </row>
    <row r="1658" spans="1:8" x14ac:dyDescent="0.25">
      <c r="A1658" t="s">
        <v>621</v>
      </c>
      <c r="B1658">
        <v>27</v>
      </c>
      <c r="C1658" t="s">
        <v>434</v>
      </c>
      <c r="D1658" t="s">
        <v>55</v>
      </c>
      <c r="E1658" t="s">
        <v>79</v>
      </c>
      <c r="F1658" t="s">
        <v>467</v>
      </c>
      <c r="G1658">
        <v>207.32249999999999</v>
      </c>
      <c r="H1658">
        <v>931707.32</v>
      </c>
    </row>
    <row r="1659" spans="1:8" x14ac:dyDescent="0.25">
      <c r="A1659" t="s">
        <v>621</v>
      </c>
      <c r="B1659">
        <v>28</v>
      </c>
      <c r="C1659" t="s">
        <v>435</v>
      </c>
      <c r="D1659" t="s">
        <v>56</v>
      </c>
      <c r="E1659" t="s">
        <v>79</v>
      </c>
      <c r="F1659" t="s">
        <v>467</v>
      </c>
      <c r="G1659">
        <v>42.122500000000002</v>
      </c>
      <c r="H1659">
        <v>189298.52</v>
      </c>
    </row>
    <row r="1660" spans="1:8" x14ac:dyDescent="0.25">
      <c r="A1660" t="s">
        <v>621</v>
      </c>
      <c r="B1660">
        <v>29</v>
      </c>
      <c r="C1660" t="s">
        <v>436</v>
      </c>
      <c r="D1660" t="s">
        <v>57</v>
      </c>
      <c r="E1660" t="s">
        <v>79</v>
      </c>
      <c r="F1660" t="s">
        <v>467</v>
      </c>
      <c r="G1660">
        <v>17.25</v>
      </c>
      <c r="H1660">
        <v>77521.5</v>
      </c>
    </row>
    <row r="1661" spans="1:8" x14ac:dyDescent="0.25">
      <c r="A1661" t="s">
        <v>621</v>
      </c>
      <c r="B1661">
        <v>30</v>
      </c>
      <c r="C1661" t="s">
        <v>437</v>
      </c>
      <c r="D1661" t="s">
        <v>58</v>
      </c>
      <c r="E1661" t="s">
        <v>79</v>
      </c>
      <c r="F1661" t="s">
        <v>467</v>
      </c>
      <c r="G1661">
        <v>548.60500000000002</v>
      </c>
      <c r="H1661">
        <v>2465430.87</v>
      </c>
    </row>
    <row r="1662" spans="1:8" x14ac:dyDescent="0.25">
      <c r="A1662" t="s">
        <v>621</v>
      </c>
      <c r="B1662">
        <v>31</v>
      </c>
      <c r="C1662" t="s">
        <v>438</v>
      </c>
      <c r="D1662" t="s">
        <v>59</v>
      </c>
      <c r="E1662" t="s">
        <v>79</v>
      </c>
      <c r="F1662" t="s">
        <v>467</v>
      </c>
      <c r="G1662">
        <v>325.22000000000003</v>
      </c>
      <c r="H1662">
        <v>1461538.68</v>
      </c>
    </row>
    <row r="1663" spans="1:8" x14ac:dyDescent="0.25">
      <c r="A1663" t="s">
        <v>621</v>
      </c>
      <c r="B1663">
        <v>32</v>
      </c>
      <c r="C1663" t="s">
        <v>439</v>
      </c>
      <c r="D1663" t="s">
        <v>60</v>
      </c>
      <c r="E1663" t="s">
        <v>79</v>
      </c>
      <c r="F1663" t="s">
        <v>467</v>
      </c>
      <c r="G1663">
        <v>271.29750000000001</v>
      </c>
      <c r="H1663">
        <v>1219210.97</v>
      </c>
    </row>
    <row r="1664" spans="1:8" x14ac:dyDescent="0.25">
      <c r="A1664" t="s">
        <v>621</v>
      </c>
      <c r="B1664">
        <v>33</v>
      </c>
      <c r="C1664" t="s">
        <v>440</v>
      </c>
      <c r="D1664" t="s">
        <v>61</v>
      </c>
      <c r="E1664" t="s">
        <v>79</v>
      </c>
      <c r="F1664" t="s">
        <v>467</v>
      </c>
      <c r="G1664">
        <v>1398.7075</v>
      </c>
      <c r="H1664">
        <v>6285791.5099999998</v>
      </c>
    </row>
    <row r="1665" spans="1:8" x14ac:dyDescent="0.25">
      <c r="A1665" t="s">
        <v>621</v>
      </c>
      <c r="B1665">
        <v>34</v>
      </c>
      <c r="C1665" t="s">
        <v>441</v>
      </c>
      <c r="D1665" t="s">
        <v>62</v>
      </c>
      <c r="E1665" t="s">
        <v>79</v>
      </c>
      <c r="F1665" t="s">
        <v>467</v>
      </c>
      <c r="G1665">
        <v>32.664999999999999</v>
      </c>
      <c r="H1665">
        <v>146796.51</v>
      </c>
    </row>
    <row r="1666" spans="1:8" x14ac:dyDescent="0.25">
      <c r="A1666" t="s">
        <v>621</v>
      </c>
      <c r="B1666">
        <v>35</v>
      </c>
      <c r="C1666" t="s">
        <v>442</v>
      </c>
      <c r="D1666" t="s">
        <v>63</v>
      </c>
      <c r="E1666" t="s">
        <v>79</v>
      </c>
      <c r="F1666" t="s">
        <v>467</v>
      </c>
      <c r="G1666">
        <v>1275.1925000000001</v>
      </c>
      <c r="H1666">
        <v>5730715.0999999996</v>
      </c>
    </row>
    <row r="1667" spans="1:8" x14ac:dyDescent="0.25">
      <c r="A1667" t="s">
        <v>621</v>
      </c>
      <c r="B1667">
        <v>36</v>
      </c>
      <c r="C1667" t="s">
        <v>443</v>
      </c>
      <c r="D1667" t="s">
        <v>64</v>
      </c>
      <c r="E1667" t="s">
        <v>79</v>
      </c>
      <c r="F1667" t="s">
        <v>467</v>
      </c>
      <c r="G1667">
        <v>1515.1224999999999</v>
      </c>
      <c r="H1667">
        <v>6808960.5199999996</v>
      </c>
    </row>
    <row r="1668" spans="1:8" x14ac:dyDescent="0.25">
      <c r="A1668" t="s">
        <v>621</v>
      </c>
      <c r="B1668">
        <v>37</v>
      </c>
      <c r="C1668" t="s">
        <v>444</v>
      </c>
      <c r="D1668" t="s">
        <v>65</v>
      </c>
      <c r="E1668" t="s">
        <v>79</v>
      </c>
      <c r="F1668" t="s">
        <v>467</v>
      </c>
      <c r="G1668">
        <v>791.99</v>
      </c>
      <c r="H1668">
        <v>3559203.06</v>
      </c>
    </row>
    <row r="1669" spans="1:8" x14ac:dyDescent="0.25">
      <c r="A1669" t="s">
        <v>621</v>
      </c>
      <c r="B1669">
        <v>38</v>
      </c>
      <c r="C1669" t="s">
        <v>445</v>
      </c>
      <c r="D1669" t="s">
        <v>66</v>
      </c>
      <c r="E1669" t="s">
        <v>79</v>
      </c>
      <c r="F1669" t="s">
        <v>467</v>
      </c>
      <c r="G1669">
        <v>771.39</v>
      </c>
      <c r="H1669">
        <v>3466626.66</v>
      </c>
    </row>
    <row r="1670" spans="1:8" x14ac:dyDescent="0.25">
      <c r="A1670" t="s">
        <v>621</v>
      </c>
      <c r="B1670">
        <v>39</v>
      </c>
      <c r="C1670" t="s">
        <v>446</v>
      </c>
      <c r="D1670" t="s">
        <v>67</v>
      </c>
      <c r="E1670" t="s">
        <v>79</v>
      </c>
      <c r="F1670" t="s">
        <v>467</v>
      </c>
      <c r="G1670">
        <v>356.02249999999998</v>
      </c>
      <c r="H1670">
        <v>1599965.12</v>
      </c>
    </row>
    <row r="1671" spans="1:8" x14ac:dyDescent="0.25">
      <c r="A1671" t="s">
        <v>621</v>
      </c>
      <c r="B1671">
        <v>40</v>
      </c>
      <c r="C1671" t="s">
        <v>447</v>
      </c>
      <c r="D1671" t="s">
        <v>68</v>
      </c>
      <c r="E1671" t="s">
        <v>79</v>
      </c>
      <c r="F1671" t="s">
        <v>467</v>
      </c>
      <c r="G1671">
        <v>307.83999999999997</v>
      </c>
      <c r="H1671">
        <v>1383432.96</v>
      </c>
    </row>
    <row r="1672" spans="1:8" x14ac:dyDescent="0.25">
      <c r="A1672" t="s">
        <v>621</v>
      </c>
      <c r="B1672">
        <v>42</v>
      </c>
      <c r="C1672" t="s">
        <v>448</v>
      </c>
      <c r="D1672" t="s">
        <v>69</v>
      </c>
      <c r="E1672" t="s">
        <v>79</v>
      </c>
      <c r="F1672" t="s">
        <v>467</v>
      </c>
      <c r="G1672">
        <v>1198.5725</v>
      </c>
      <c r="H1672">
        <v>5386384.8200000003</v>
      </c>
    </row>
    <row r="1673" spans="1:8" x14ac:dyDescent="0.25">
      <c r="A1673" t="s">
        <v>621</v>
      </c>
      <c r="B1673">
        <v>68</v>
      </c>
      <c r="C1673" t="s">
        <v>89</v>
      </c>
      <c r="D1673" t="s">
        <v>90</v>
      </c>
      <c r="E1673" t="s">
        <v>91</v>
      </c>
      <c r="F1673" t="s">
        <v>467</v>
      </c>
      <c r="G1673">
        <v>98.142499999999998</v>
      </c>
      <c r="H1673">
        <v>441052.4</v>
      </c>
    </row>
    <row r="1674" spans="1:8" x14ac:dyDescent="0.25">
      <c r="A1674" t="s">
        <v>621</v>
      </c>
      <c r="B1674">
        <v>74</v>
      </c>
      <c r="C1674" t="s">
        <v>92</v>
      </c>
      <c r="D1674" t="s">
        <v>93</v>
      </c>
      <c r="E1674" t="s">
        <v>91</v>
      </c>
      <c r="F1674" t="s">
        <v>467</v>
      </c>
      <c r="G1674">
        <v>289.33249999999998</v>
      </c>
      <c r="H1674">
        <v>1300260.26</v>
      </c>
    </row>
    <row r="1675" spans="1:8" x14ac:dyDescent="0.25">
      <c r="A1675" t="s">
        <v>621</v>
      </c>
      <c r="B1675">
        <v>81</v>
      </c>
      <c r="C1675" t="s">
        <v>94</v>
      </c>
      <c r="D1675" t="s">
        <v>95</v>
      </c>
      <c r="E1675" t="s">
        <v>91</v>
      </c>
      <c r="F1675" t="s">
        <v>467</v>
      </c>
      <c r="G1675">
        <v>23.112500000000001</v>
      </c>
      <c r="H1675">
        <v>103867.58</v>
      </c>
    </row>
    <row r="1676" spans="1:8" x14ac:dyDescent="0.25">
      <c r="A1676" t="s">
        <v>621</v>
      </c>
      <c r="B1676">
        <v>82</v>
      </c>
      <c r="C1676" t="s">
        <v>96</v>
      </c>
      <c r="D1676" t="s">
        <v>97</v>
      </c>
      <c r="E1676" t="s">
        <v>91</v>
      </c>
      <c r="F1676" t="s">
        <v>467</v>
      </c>
      <c r="G1676">
        <v>112.35250000000001</v>
      </c>
      <c r="H1676">
        <v>504912.14</v>
      </c>
    </row>
    <row r="1677" spans="1:8" x14ac:dyDescent="0.25">
      <c r="A1677" t="s">
        <v>621</v>
      </c>
      <c r="B1677">
        <v>83</v>
      </c>
      <c r="C1677" t="s">
        <v>98</v>
      </c>
      <c r="D1677" t="s">
        <v>99</v>
      </c>
      <c r="E1677" t="s">
        <v>91</v>
      </c>
      <c r="F1677" t="s">
        <v>467</v>
      </c>
      <c r="G1677">
        <v>17.234999999999999</v>
      </c>
      <c r="H1677">
        <v>77454.09</v>
      </c>
    </row>
    <row r="1678" spans="1:8" x14ac:dyDescent="0.25">
      <c r="A1678" t="s">
        <v>621</v>
      </c>
      <c r="B1678">
        <v>86</v>
      </c>
      <c r="C1678" t="s">
        <v>100</v>
      </c>
      <c r="D1678" t="s">
        <v>101</v>
      </c>
      <c r="E1678" t="s">
        <v>91</v>
      </c>
      <c r="F1678" t="s">
        <v>467</v>
      </c>
      <c r="G1678">
        <v>37.625</v>
      </c>
      <c r="H1678">
        <v>169086.75</v>
      </c>
    </row>
    <row r="1679" spans="1:8" x14ac:dyDescent="0.25">
      <c r="A1679" t="s">
        <v>621</v>
      </c>
      <c r="B1679">
        <v>87</v>
      </c>
      <c r="C1679" t="s">
        <v>102</v>
      </c>
      <c r="D1679" t="s">
        <v>103</v>
      </c>
      <c r="E1679" t="s">
        <v>91</v>
      </c>
      <c r="F1679" t="s">
        <v>467</v>
      </c>
      <c r="G1679">
        <v>11.885</v>
      </c>
      <c r="H1679">
        <v>53411.19</v>
      </c>
    </row>
    <row r="1680" spans="1:8" x14ac:dyDescent="0.25">
      <c r="A1680" t="s">
        <v>621</v>
      </c>
      <c r="B1680">
        <v>89</v>
      </c>
      <c r="C1680" t="s">
        <v>104</v>
      </c>
      <c r="D1680" t="s">
        <v>105</v>
      </c>
      <c r="E1680" t="s">
        <v>91</v>
      </c>
      <c r="F1680" t="s">
        <v>467</v>
      </c>
      <c r="G1680">
        <v>5.75</v>
      </c>
      <c r="H1680">
        <v>25840.5</v>
      </c>
    </row>
    <row r="1681" spans="1:8" x14ac:dyDescent="0.25">
      <c r="A1681" t="s">
        <v>621</v>
      </c>
      <c r="B1681">
        <v>91</v>
      </c>
      <c r="C1681" t="s">
        <v>106</v>
      </c>
      <c r="D1681" t="s">
        <v>107</v>
      </c>
      <c r="E1681" t="s">
        <v>91</v>
      </c>
      <c r="F1681" t="s">
        <v>467</v>
      </c>
      <c r="G1681">
        <v>15.44</v>
      </c>
      <c r="H1681">
        <v>69387.360000000001</v>
      </c>
    </row>
    <row r="1682" spans="1:8" x14ac:dyDescent="0.25">
      <c r="A1682" t="s">
        <v>621</v>
      </c>
      <c r="B1682">
        <v>92</v>
      </c>
      <c r="C1682" t="s">
        <v>108</v>
      </c>
      <c r="D1682" t="s">
        <v>109</v>
      </c>
      <c r="E1682" t="s">
        <v>91</v>
      </c>
      <c r="F1682" t="s">
        <v>467</v>
      </c>
      <c r="G1682">
        <v>8.875</v>
      </c>
      <c r="H1682">
        <v>39884.25</v>
      </c>
    </row>
    <row r="1683" spans="1:8" x14ac:dyDescent="0.25">
      <c r="A1683" t="s">
        <v>621</v>
      </c>
      <c r="B1683">
        <v>93</v>
      </c>
      <c r="C1683" t="s">
        <v>110</v>
      </c>
      <c r="D1683" t="s">
        <v>111</v>
      </c>
      <c r="E1683" t="s">
        <v>91</v>
      </c>
      <c r="F1683" t="s">
        <v>467</v>
      </c>
      <c r="G1683">
        <v>31.375</v>
      </c>
      <c r="H1683">
        <v>140999.25</v>
      </c>
    </row>
    <row r="1684" spans="1:8" x14ac:dyDescent="0.25">
      <c r="A1684" t="s">
        <v>621</v>
      </c>
      <c r="B1684">
        <v>94</v>
      </c>
      <c r="C1684" t="s">
        <v>112</v>
      </c>
      <c r="D1684" t="s">
        <v>113</v>
      </c>
      <c r="E1684" t="s">
        <v>91</v>
      </c>
      <c r="F1684" t="s">
        <v>467</v>
      </c>
      <c r="G1684">
        <v>45.994999999999997</v>
      </c>
      <c r="H1684">
        <v>206701.53</v>
      </c>
    </row>
    <row r="1685" spans="1:8" x14ac:dyDescent="0.25">
      <c r="A1685" t="s">
        <v>621</v>
      </c>
      <c r="B1685">
        <v>95</v>
      </c>
      <c r="C1685" t="s">
        <v>114</v>
      </c>
      <c r="D1685" t="s">
        <v>115</v>
      </c>
      <c r="E1685" t="s">
        <v>91</v>
      </c>
      <c r="F1685" t="s">
        <v>467</v>
      </c>
      <c r="G1685">
        <v>7.9275000000000002</v>
      </c>
      <c r="H1685">
        <v>35626.19</v>
      </c>
    </row>
    <row r="1686" spans="1:8" x14ac:dyDescent="0.25">
      <c r="A1686" t="s">
        <v>621</v>
      </c>
      <c r="B1686">
        <v>97</v>
      </c>
      <c r="C1686" t="s">
        <v>116</v>
      </c>
      <c r="D1686" t="s">
        <v>117</v>
      </c>
      <c r="E1686" t="s">
        <v>91</v>
      </c>
      <c r="F1686" t="s">
        <v>467</v>
      </c>
      <c r="G1686">
        <v>13.487500000000001</v>
      </c>
      <c r="H1686">
        <v>60612.83</v>
      </c>
    </row>
    <row r="1687" spans="1:8" x14ac:dyDescent="0.25">
      <c r="A1687" t="s">
        <v>621</v>
      </c>
      <c r="B1687">
        <v>98</v>
      </c>
      <c r="C1687" t="s">
        <v>118</v>
      </c>
      <c r="D1687" t="s">
        <v>119</v>
      </c>
      <c r="E1687" t="s">
        <v>91</v>
      </c>
      <c r="F1687" t="s">
        <v>467</v>
      </c>
      <c r="G1687">
        <v>25.364999999999998</v>
      </c>
      <c r="H1687">
        <v>113990.31</v>
      </c>
    </row>
    <row r="1688" spans="1:8" x14ac:dyDescent="0.25">
      <c r="A1688" t="s">
        <v>621</v>
      </c>
      <c r="B1688" t="s">
        <v>120</v>
      </c>
      <c r="C1688" t="s">
        <v>121</v>
      </c>
      <c r="D1688" t="s">
        <v>122</v>
      </c>
      <c r="E1688" t="s">
        <v>91</v>
      </c>
      <c r="F1688" t="s">
        <v>467</v>
      </c>
      <c r="G1688">
        <v>13.3375</v>
      </c>
      <c r="H1688">
        <v>59938.73</v>
      </c>
    </row>
    <row r="1689" spans="1:8" x14ac:dyDescent="0.25">
      <c r="A1689" t="s">
        <v>621</v>
      </c>
      <c r="B1689" t="s">
        <v>123</v>
      </c>
      <c r="C1689" t="s">
        <v>124</v>
      </c>
      <c r="D1689" t="s">
        <v>125</v>
      </c>
      <c r="E1689" t="s">
        <v>91</v>
      </c>
      <c r="F1689" t="s">
        <v>467</v>
      </c>
      <c r="G1689">
        <v>12.0525</v>
      </c>
      <c r="H1689">
        <v>54163.94</v>
      </c>
    </row>
    <row r="1690" spans="1:8" x14ac:dyDescent="0.25">
      <c r="A1690" t="s">
        <v>621</v>
      </c>
      <c r="B1690" t="s">
        <v>126</v>
      </c>
      <c r="C1690" t="s">
        <v>127</v>
      </c>
      <c r="D1690" t="s">
        <v>128</v>
      </c>
      <c r="E1690" t="s">
        <v>91</v>
      </c>
      <c r="F1690" t="s">
        <v>467</v>
      </c>
      <c r="G1690">
        <v>47.99</v>
      </c>
      <c r="H1690">
        <v>215667.06</v>
      </c>
    </row>
    <row r="1691" spans="1:8" x14ac:dyDescent="0.25">
      <c r="A1691" t="s">
        <v>621</v>
      </c>
      <c r="B1691" t="s">
        <v>129</v>
      </c>
      <c r="C1691" t="s">
        <v>130</v>
      </c>
      <c r="D1691" t="s">
        <v>131</v>
      </c>
      <c r="E1691" t="s">
        <v>91</v>
      </c>
      <c r="F1691" t="s">
        <v>467</v>
      </c>
      <c r="G1691">
        <v>79.967500000000001</v>
      </c>
      <c r="H1691">
        <v>359373.95</v>
      </c>
    </row>
    <row r="1692" spans="1:8" x14ac:dyDescent="0.25">
      <c r="A1692" t="s">
        <v>621</v>
      </c>
      <c r="B1692" t="s">
        <v>132</v>
      </c>
      <c r="C1692" t="s">
        <v>133</v>
      </c>
      <c r="D1692" t="s">
        <v>134</v>
      </c>
      <c r="E1692" t="s">
        <v>91</v>
      </c>
      <c r="F1692" t="s">
        <v>467</v>
      </c>
      <c r="G1692">
        <v>20.4175</v>
      </c>
      <c r="H1692">
        <v>91756.25</v>
      </c>
    </row>
    <row r="1693" spans="1:8" x14ac:dyDescent="0.25">
      <c r="A1693" t="s">
        <v>621</v>
      </c>
      <c r="B1693" t="s">
        <v>135</v>
      </c>
      <c r="C1693" t="s">
        <v>136</v>
      </c>
      <c r="D1693" t="s">
        <v>137</v>
      </c>
      <c r="E1693" t="s">
        <v>91</v>
      </c>
      <c r="F1693" t="s">
        <v>467</v>
      </c>
      <c r="G1693">
        <v>47.954999999999998</v>
      </c>
      <c r="H1693">
        <v>215509.77</v>
      </c>
    </row>
    <row r="1694" spans="1:8" x14ac:dyDescent="0.25">
      <c r="A1694" t="s">
        <v>621</v>
      </c>
      <c r="B1694" t="s">
        <v>138</v>
      </c>
      <c r="C1694" t="s">
        <v>139</v>
      </c>
      <c r="D1694" t="s">
        <v>140</v>
      </c>
      <c r="E1694" t="s">
        <v>91</v>
      </c>
      <c r="F1694" t="s">
        <v>467</v>
      </c>
      <c r="G1694">
        <v>8.7375000000000007</v>
      </c>
      <c r="H1694">
        <v>39266.33</v>
      </c>
    </row>
    <row r="1695" spans="1:8" x14ac:dyDescent="0.25">
      <c r="A1695" t="s">
        <v>621</v>
      </c>
      <c r="B1695" t="s">
        <v>141</v>
      </c>
      <c r="C1695" t="s">
        <v>142</v>
      </c>
      <c r="D1695" t="s">
        <v>143</v>
      </c>
      <c r="E1695" t="s">
        <v>91</v>
      </c>
      <c r="F1695" t="s">
        <v>467</v>
      </c>
      <c r="G1695">
        <v>31.157499999999999</v>
      </c>
      <c r="H1695">
        <v>140021.81</v>
      </c>
    </row>
    <row r="1696" spans="1:8" x14ac:dyDescent="0.25">
      <c r="A1696" t="s">
        <v>621</v>
      </c>
      <c r="B1696" t="s">
        <v>144</v>
      </c>
      <c r="C1696" t="s">
        <v>145</v>
      </c>
      <c r="D1696" t="s">
        <v>146</v>
      </c>
      <c r="E1696" t="s">
        <v>91</v>
      </c>
      <c r="F1696" t="s">
        <v>467</v>
      </c>
      <c r="G1696">
        <v>13.297499999999999</v>
      </c>
      <c r="H1696">
        <v>59758.97</v>
      </c>
    </row>
    <row r="1697" spans="1:8" x14ac:dyDescent="0.25">
      <c r="A1697" t="s">
        <v>621</v>
      </c>
      <c r="B1697" t="s">
        <v>147</v>
      </c>
      <c r="C1697" t="s">
        <v>148</v>
      </c>
      <c r="D1697" t="s">
        <v>149</v>
      </c>
      <c r="E1697" t="s">
        <v>91</v>
      </c>
      <c r="F1697" t="s">
        <v>467</v>
      </c>
      <c r="G1697">
        <v>18.6525</v>
      </c>
      <c r="H1697">
        <v>83824.34</v>
      </c>
    </row>
    <row r="1698" spans="1:8" x14ac:dyDescent="0.25">
      <c r="A1698" t="s">
        <v>621</v>
      </c>
      <c r="B1698" t="s">
        <v>150</v>
      </c>
      <c r="C1698" t="s">
        <v>151</v>
      </c>
      <c r="D1698" t="s">
        <v>152</v>
      </c>
      <c r="E1698" t="s">
        <v>91</v>
      </c>
      <c r="F1698" t="s">
        <v>467</v>
      </c>
      <c r="G1698">
        <v>25.157499999999999</v>
      </c>
      <c r="H1698">
        <v>113057.81</v>
      </c>
    </row>
    <row r="1699" spans="1:8" x14ac:dyDescent="0.25">
      <c r="A1699" t="s">
        <v>621</v>
      </c>
      <c r="B1699" t="s">
        <v>153</v>
      </c>
      <c r="C1699" t="s">
        <v>154</v>
      </c>
      <c r="D1699" t="s">
        <v>155</v>
      </c>
      <c r="E1699" t="s">
        <v>91</v>
      </c>
      <c r="F1699" t="s">
        <v>467</v>
      </c>
      <c r="G1699">
        <v>33.340000000000003</v>
      </c>
      <c r="H1699">
        <v>149829.96</v>
      </c>
    </row>
    <row r="1700" spans="1:8" x14ac:dyDescent="0.25">
      <c r="A1700" t="s">
        <v>621</v>
      </c>
      <c r="B1700" t="s">
        <v>156</v>
      </c>
      <c r="C1700" t="s">
        <v>157</v>
      </c>
      <c r="D1700" t="s">
        <v>158</v>
      </c>
      <c r="E1700" t="s">
        <v>91</v>
      </c>
      <c r="F1700" t="s">
        <v>467</v>
      </c>
      <c r="G1700">
        <v>18.307500000000001</v>
      </c>
      <c r="H1700">
        <v>82273.91</v>
      </c>
    </row>
    <row r="1701" spans="1:8" x14ac:dyDescent="0.25">
      <c r="A1701" t="s">
        <v>621</v>
      </c>
      <c r="B1701" t="s">
        <v>159</v>
      </c>
      <c r="C1701" t="s">
        <v>160</v>
      </c>
      <c r="D1701" t="s">
        <v>161</v>
      </c>
      <c r="E1701" t="s">
        <v>91</v>
      </c>
      <c r="F1701" t="s">
        <v>467</v>
      </c>
      <c r="G1701">
        <v>10.135</v>
      </c>
      <c r="H1701">
        <v>45546.69</v>
      </c>
    </row>
    <row r="1702" spans="1:8" x14ac:dyDescent="0.25">
      <c r="A1702" t="s">
        <v>621</v>
      </c>
      <c r="B1702" t="s">
        <v>162</v>
      </c>
      <c r="C1702" t="s">
        <v>163</v>
      </c>
      <c r="D1702" t="s">
        <v>164</v>
      </c>
      <c r="E1702" t="s">
        <v>91</v>
      </c>
      <c r="F1702" t="s">
        <v>467</v>
      </c>
      <c r="G1702">
        <v>25.872499999999999</v>
      </c>
      <c r="H1702">
        <v>116271.02</v>
      </c>
    </row>
    <row r="1703" spans="1:8" x14ac:dyDescent="0.25">
      <c r="A1703" t="s">
        <v>621</v>
      </c>
      <c r="B1703" t="s">
        <v>165</v>
      </c>
      <c r="C1703" t="s">
        <v>166</v>
      </c>
      <c r="D1703" t="s">
        <v>167</v>
      </c>
      <c r="E1703" t="s">
        <v>91</v>
      </c>
      <c r="F1703" t="s">
        <v>467</v>
      </c>
      <c r="G1703">
        <v>85.352500000000006</v>
      </c>
      <c r="H1703">
        <v>383574.14</v>
      </c>
    </row>
    <row r="1704" spans="1:8" x14ac:dyDescent="0.25">
      <c r="A1704" t="s">
        <v>621</v>
      </c>
      <c r="B1704" t="s">
        <v>168</v>
      </c>
      <c r="C1704" t="s">
        <v>169</v>
      </c>
      <c r="D1704" t="s">
        <v>170</v>
      </c>
      <c r="E1704" t="s">
        <v>91</v>
      </c>
      <c r="F1704" t="s">
        <v>467</v>
      </c>
      <c r="G1704">
        <v>5.7374999999999998</v>
      </c>
      <c r="H1704">
        <v>25784.33</v>
      </c>
    </row>
    <row r="1705" spans="1:8" x14ac:dyDescent="0.25">
      <c r="A1705" t="s">
        <v>621</v>
      </c>
      <c r="B1705" t="s">
        <v>171</v>
      </c>
      <c r="C1705" t="s">
        <v>172</v>
      </c>
      <c r="D1705" t="s">
        <v>173</v>
      </c>
      <c r="E1705" t="s">
        <v>91</v>
      </c>
      <c r="F1705" t="s">
        <v>467</v>
      </c>
      <c r="G1705">
        <v>15.2775</v>
      </c>
      <c r="H1705">
        <v>68657.09</v>
      </c>
    </row>
    <row r="1706" spans="1:8" x14ac:dyDescent="0.25">
      <c r="A1706" t="s">
        <v>621</v>
      </c>
      <c r="B1706" t="s">
        <v>174</v>
      </c>
      <c r="C1706" t="s">
        <v>175</v>
      </c>
      <c r="D1706" t="s">
        <v>176</v>
      </c>
      <c r="E1706" t="s">
        <v>91</v>
      </c>
      <c r="F1706" t="s">
        <v>467</v>
      </c>
      <c r="G1706">
        <v>12.5825</v>
      </c>
      <c r="H1706">
        <v>56545.760000000002</v>
      </c>
    </row>
    <row r="1707" spans="1:8" x14ac:dyDescent="0.25">
      <c r="A1707" t="s">
        <v>621</v>
      </c>
      <c r="B1707" t="s">
        <v>177</v>
      </c>
      <c r="C1707" t="s">
        <v>178</v>
      </c>
      <c r="D1707" t="s">
        <v>179</v>
      </c>
      <c r="E1707" t="s">
        <v>91</v>
      </c>
      <c r="F1707" t="s">
        <v>467</v>
      </c>
      <c r="G1707">
        <v>83.78</v>
      </c>
      <c r="H1707">
        <v>376507.32</v>
      </c>
    </row>
    <row r="1708" spans="1:8" x14ac:dyDescent="0.25">
      <c r="A1708" t="s">
        <v>621</v>
      </c>
      <c r="B1708" t="s">
        <v>180</v>
      </c>
      <c r="C1708" t="s">
        <v>181</v>
      </c>
      <c r="D1708" t="s">
        <v>182</v>
      </c>
      <c r="E1708" t="s">
        <v>91</v>
      </c>
      <c r="F1708" t="s">
        <v>467</v>
      </c>
      <c r="G1708">
        <v>22.574999999999999</v>
      </c>
      <c r="H1708">
        <v>101452.05</v>
      </c>
    </row>
    <row r="1709" spans="1:8" x14ac:dyDescent="0.25">
      <c r="A1709" t="s">
        <v>621</v>
      </c>
      <c r="B1709" t="s">
        <v>183</v>
      </c>
      <c r="C1709" t="s">
        <v>184</v>
      </c>
      <c r="D1709" t="s">
        <v>185</v>
      </c>
      <c r="E1709" t="s">
        <v>91</v>
      </c>
      <c r="F1709" t="s">
        <v>467</v>
      </c>
      <c r="G1709">
        <v>30.802499999999998</v>
      </c>
      <c r="H1709">
        <v>138426.44</v>
      </c>
    </row>
    <row r="1710" spans="1:8" x14ac:dyDescent="0.25">
      <c r="A1710" t="s">
        <v>621</v>
      </c>
      <c r="B1710" t="s">
        <v>186</v>
      </c>
      <c r="C1710" t="s">
        <v>187</v>
      </c>
      <c r="D1710" t="s">
        <v>188</v>
      </c>
      <c r="E1710" t="s">
        <v>91</v>
      </c>
      <c r="F1710" t="s">
        <v>467</v>
      </c>
      <c r="G1710">
        <v>83.775000000000006</v>
      </c>
      <c r="H1710">
        <v>376484.85</v>
      </c>
    </row>
    <row r="1711" spans="1:8" x14ac:dyDescent="0.25">
      <c r="A1711" t="s">
        <v>621</v>
      </c>
      <c r="B1711" t="s">
        <v>189</v>
      </c>
      <c r="C1711" t="s">
        <v>190</v>
      </c>
      <c r="D1711" t="s">
        <v>191</v>
      </c>
      <c r="E1711" t="s">
        <v>91</v>
      </c>
      <c r="F1711" t="s">
        <v>467</v>
      </c>
      <c r="G1711">
        <v>8.2200000000000006</v>
      </c>
      <c r="H1711">
        <v>36940.68</v>
      </c>
    </row>
    <row r="1712" spans="1:8" x14ac:dyDescent="0.25">
      <c r="A1712" t="s">
        <v>621</v>
      </c>
      <c r="B1712" t="s">
        <v>192</v>
      </c>
      <c r="C1712" t="s">
        <v>193</v>
      </c>
      <c r="D1712" t="s">
        <v>194</v>
      </c>
      <c r="E1712" t="s">
        <v>91</v>
      </c>
      <c r="F1712" t="s">
        <v>467</v>
      </c>
      <c r="G1712">
        <v>15.4275</v>
      </c>
      <c r="H1712">
        <v>69331.19</v>
      </c>
    </row>
    <row r="1713" spans="1:8" x14ac:dyDescent="0.25">
      <c r="A1713" t="s">
        <v>621</v>
      </c>
      <c r="B1713" t="s">
        <v>195</v>
      </c>
      <c r="C1713" t="s">
        <v>196</v>
      </c>
      <c r="D1713" t="s">
        <v>197</v>
      </c>
      <c r="E1713" t="s">
        <v>91</v>
      </c>
      <c r="F1713" t="s">
        <v>467</v>
      </c>
      <c r="G1713">
        <v>15.16</v>
      </c>
      <c r="H1713">
        <v>68129.039999999994</v>
      </c>
    </row>
    <row r="1714" spans="1:8" x14ac:dyDescent="0.25">
      <c r="A1714" t="s">
        <v>621</v>
      </c>
      <c r="B1714" t="s">
        <v>198</v>
      </c>
      <c r="C1714" t="s">
        <v>199</v>
      </c>
      <c r="D1714" t="s">
        <v>200</v>
      </c>
      <c r="E1714" t="s">
        <v>91</v>
      </c>
      <c r="F1714" t="s">
        <v>467</v>
      </c>
      <c r="G1714">
        <v>21.765000000000001</v>
      </c>
      <c r="H1714">
        <v>97811.91</v>
      </c>
    </row>
    <row r="1715" spans="1:8" x14ac:dyDescent="0.25">
      <c r="A1715" t="s">
        <v>621</v>
      </c>
      <c r="B1715" t="s">
        <v>201</v>
      </c>
      <c r="C1715" t="s">
        <v>202</v>
      </c>
      <c r="D1715" t="s">
        <v>203</v>
      </c>
      <c r="E1715" t="s">
        <v>91</v>
      </c>
      <c r="F1715" t="s">
        <v>467</v>
      </c>
      <c r="G1715">
        <v>60.33</v>
      </c>
      <c r="H1715">
        <v>271123.02</v>
      </c>
    </row>
    <row r="1716" spans="1:8" x14ac:dyDescent="0.25">
      <c r="A1716" t="s">
        <v>621</v>
      </c>
      <c r="B1716" t="s">
        <v>204</v>
      </c>
      <c r="C1716" t="s">
        <v>205</v>
      </c>
      <c r="D1716" t="s">
        <v>206</v>
      </c>
      <c r="E1716" t="s">
        <v>91</v>
      </c>
      <c r="F1716" t="s">
        <v>467</v>
      </c>
      <c r="G1716">
        <v>42.337499999999999</v>
      </c>
      <c r="H1716">
        <v>190264.73</v>
      </c>
    </row>
    <row r="1717" spans="1:8" x14ac:dyDescent="0.25">
      <c r="A1717" t="s">
        <v>621</v>
      </c>
      <c r="B1717" t="s">
        <v>207</v>
      </c>
      <c r="C1717" t="s">
        <v>208</v>
      </c>
      <c r="D1717" t="s">
        <v>209</v>
      </c>
      <c r="E1717" t="s">
        <v>91</v>
      </c>
      <c r="F1717" t="s">
        <v>467</v>
      </c>
      <c r="G1717">
        <v>31.594999999999999</v>
      </c>
      <c r="H1717">
        <v>141987.93</v>
      </c>
    </row>
    <row r="1718" spans="1:8" x14ac:dyDescent="0.25">
      <c r="A1718" t="s">
        <v>621</v>
      </c>
      <c r="B1718" t="s">
        <v>210</v>
      </c>
      <c r="C1718" t="s">
        <v>211</v>
      </c>
      <c r="D1718" t="s">
        <v>212</v>
      </c>
      <c r="E1718" t="s">
        <v>91</v>
      </c>
      <c r="F1718" t="s">
        <v>467</v>
      </c>
      <c r="G1718">
        <v>32.634999999999998</v>
      </c>
      <c r="H1718">
        <v>146661.69</v>
      </c>
    </row>
    <row r="1719" spans="1:8" x14ac:dyDescent="0.25">
      <c r="A1719" t="s">
        <v>621</v>
      </c>
      <c r="B1719" t="s">
        <v>213</v>
      </c>
      <c r="C1719" t="s">
        <v>214</v>
      </c>
      <c r="D1719" t="s">
        <v>215</v>
      </c>
      <c r="E1719" t="s">
        <v>91</v>
      </c>
      <c r="F1719" t="s">
        <v>467</v>
      </c>
      <c r="G1719">
        <v>0</v>
      </c>
      <c r="H1719">
        <v>0</v>
      </c>
    </row>
    <row r="1720" spans="1:8" x14ac:dyDescent="0.25">
      <c r="A1720" t="s">
        <v>621</v>
      </c>
      <c r="B1720" t="s">
        <v>216</v>
      </c>
      <c r="C1720" t="s">
        <v>217</v>
      </c>
      <c r="D1720" t="s">
        <v>218</v>
      </c>
      <c r="E1720" t="s">
        <v>91</v>
      </c>
      <c r="F1720" t="s">
        <v>467</v>
      </c>
      <c r="G1720">
        <v>18.6175</v>
      </c>
      <c r="H1720">
        <v>83667.05</v>
      </c>
    </row>
    <row r="1721" spans="1:8" x14ac:dyDescent="0.25">
      <c r="A1721" t="s">
        <v>621</v>
      </c>
      <c r="B1721" t="s">
        <v>219</v>
      </c>
      <c r="C1721" t="s">
        <v>220</v>
      </c>
      <c r="D1721" t="s">
        <v>221</v>
      </c>
      <c r="E1721" t="s">
        <v>91</v>
      </c>
      <c r="F1721" t="s">
        <v>467</v>
      </c>
      <c r="G1721">
        <v>9.2375000000000007</v>
      </c>
      <c r="H1721">
        <v>41513.33</v>
      </c>
    </row>
    <row r="1722" spans="1:8" x14ac:dyDescent="0.25">
      <c r="A1722" t="s">
        <v>621</v>
      </c>
      <c r="B1722" t="s">
        <v>222</v>
      </c>
      <c r="C1722" t="s">
        <v>223</v>
      </c>
      <c r="D1722" t="s">
        <v>224</v>
      </c>
      <c r="E1722" t="s">
        <v>91</v>
      </c>
      <c r="F1722" t="s">
        <v>467</v>
      </c>
      <c r="G1722">
        <v>45.512500000000003</v>
      </c>
      <c r="H1722">
        <v>204533.18</v>
      </c>
    </row>
    <row r="1723" spans="1:8" x14ac:dyDescent="0.25">
      <c r="A1723" t="s">
        <v>621</v>
      </c>
      <c r="B1723" t="s">
        <v>225</v>
      </c>
      <c r="C1723" t="s">
        <v>226</v>
      </c>
      <c r="D1723" t="s">
        <v>227</v>
      </c>
      <c r="E1723" t="s">
        <v>91</v>
      </c>
      <c r="F1723" t="s">
        <v>467</v>
      </c>
      <c r="G1723">
        <v>11.595000000000001</v>
      </c>
      <c r="H1723">
        <v>52107.93</v>
      </c>
    </row>
    <row r="1724" spans="1:8" x14ac:dyDescent="0.25">
      <c r="A1724" t="s">
        <v>621</v>
      </c>
      <c r="B1724" t="s">
        <v>228</v>
      </c>
      <c r="C1724" t="s">
        <v>229</v>
      </c>
      <c r="D1724" t="s">
        <v>230</v>
      </c>
      <c r="E1724" t="s">
        <v>91</v>
      </c>
      <c r="F1724" t="s">
        <v>467</v>
      </c>
      <c r="G1724">
        <v>24.05</v>
      </c>
      <c r="H1724">
        <v>108080.7</v>
      </c>
    </row>
    <row r="1725" spans="1:8" x14ac:dyDescent="0.25">
      <c r="A1725" t="s">
        <v>621</v>
      </c>
      <c r="B1725" t="s">
        <v>231</v>
      </c>
      <c r="C1725" t="s">
        <v>232</v>
      </c>
      <c r="D1725" t="s">
        <v>233</v>
      </c>
      <c r="E1725" t="s">
        <v>91</v>
      </c>
      <c r="F1725" t="s">
        <v>467</v>
      </c>
      <c r="G1725">
        <v>47.5625</v>
      </c>
      <c r="H1725">
        <v>213745.88</v>
      </c>
    </row>
    <row r="1726" spans="1:8" x14ac:dyDescent="0.25">
      <c r="A1726" t="s">
        <v>621</v>
      </c>
      <c r="B1726" t="s">
        <v>234</v>
      </c>
      <c r="C1726" t="s">
        <v>235</v>
      </c>
      <c r="D1726" t="s">
        <v>236</v>
      </c>
      <c r="E1726" t="s">
        <v>91</v>
      </c>
      <c r="F1726" t="s">
        <v>467</v>
      </c>
      <c r="G1726">
        <v>14.16</v>
      </c>
      <c r="H1726">
        <v>63635.040000000001</v>
      </c>
    </row>
    <row r="1727" spans="1:8" x14ac:dyDescent="0.25">
      <c r="A1727" t="s">
        <v>621</v>
      </c>
      <c r="B1727" t="s">
        <v>237</v>
      </c>
      <c r="C1727" t="s">
        <v>238</v>
      </c>
      <c r="D1727" t="s">
        <v>239</v>
      </c>
      <c r="E1727" t="s">
        <v>91</v>
      </c>
      <c r="F1727" t="s">
        <v>467</v>
      </c>
      <c r="G1727">
        <v>56.252499999999998</v>
      </c>
      <c r="H1727">
        <v>252798.74</v>
      </c>
    </row>
    <row r="1728" spans="1:8" x14ac:dyDescent="0.25">
      <c r="A1728" t="s">
        <v>621</v>
      </c>
      <c r="B1728" t="s">
        <v>240</v>
      </c>
      <c r="C1728" t="s">
        <v>241</v>
      </c>
      <c r="D1728" t="s">
        <v>242</v>
      </c>
      <c r="E1728" t="s">
        <v>91</v>
      </c>
      <c r="F1728" t="s">
        <v>467</v>
      </c>
      <c r="G1728">
        <v>25.342500000000001</v>
      </c>
      <c r="H1728">
        <v>113889.2</v>
      </c>
    </row>
    <row r="1729" spans="1:8" x14ac:dyDescent="0.25">
      <c r="A1729" t="s">
        <v>621</v>
      </c>
      <c r="B1729" t="s">
        <v>243</v>
      </c>
      <c r="C1729" t="s">
        <v>244</v>
      </c>
      <c r="D1729" t="s">
        <v>245</v>
      </c>
      <c r="E1729" t="s">
        <v>91</v>
      </c>
      <c r="F1729" t="s">
        <v>467</v>
      </c>
      <c r="G1729">
        <v>64.400000000000006</v>
      </c>
      <c r="H1729">
        <v>289413.59999999998</v>
      </c>
    </row>
    <row r="1730" spans="1:8" x14ac:dyDescent="0.25">
      <c r="A1730" t="s">
        <v>621</v>
      </c>
      <c r="B1730" t="s">
        <v>246</v>
      </c>
      <c r="C1730" t="s">
        <v>247</v>
      </c>
      <c r="D1730" t="s">
        <v>248</v>
      </c>
      <c r="E1730" t="s">
        <v>91</v>
      </c>
      <c r="F1730" t="s">
        <v>467</v>
      </c>
      <c r="G1730">
        <v>34.2425</v>
      </c>
      <c r="H1730">
        <v>153885.79999999999</v>
      </c>
    </row>
    <row r="1731" spans="1:8" x14ac:dyDescent="0.25">
      <c r="A1731" t="s">
        <v>621</v>
      </c>
      <c r="B1731" t="s">
        <v>249</v>
      </c>
      <c r="C1731" t="s">
        <v>250</v>
      </c>
      <c r="D1731" t="s">
        <v>251</v>
      </c>
      <c r="E1731" t="s">
        <v>91</v>
      </c>
      <c r="F1731" t="s">
        <v>467</v>
      </c>
      <c r="G1731">
        <v>12.75</v>
      </c>
      <c r="H1731">
        <v>57298.5</v>
      </c>
    </row>
    <row r="1732" spans="1:8" x14ac:dyDescent="0.25">
      <c r="A1732" t="s">
        <v>621</v>
      </c>
      <c r="B1732" t="s">
        <v>252</v>
      </c>
      <c r="C1732" t="s">
        <v>253</v>
      </c>
      <c r="D1732" t="s">
        <v>254</v>
      </c>
      <c r="E1732" t="s">
        <v>91</v>
      </c>
      <c r="F1732" t="s">
        <v>467</v>
      </c>
      <c r="G1732">
        <v>25.377500000000001</v>
      </c>
      <c r="H1732">
        <v>114046.49</v>
      </c>
    </row>
    <row r="1733" spans="1:8" x14ac:dyDescent="0.25">
      <c r="A1733" t="s">
        <v>621</v>
      </c>
      <c r="B1733" t="s">
        <v>255</v>
      </c>
      <c r="C1733" t="s">
        <v>256</v>
      </c>
      <c r="D1733" t="s">
        <v>257</v>
      </c>
      <c r="E1733" t="s">
        <v>91</v>
      </c>
      <c r="F1733" t="s">
        <v>467</v>
      </c>
      <c r="G1733">
        <v>28.79</v>
      </c>
      <c r="H1733">
        <v>129382.26</v>
      </c>
    </row>
    <row r="1734" spans="1:8" x14ac:dyDescent="0.25">
      <c r="A1734" t="s">
        <v>621</v>
      </c>
      <c r="B1734" t="s">
        <v>258</v>
      </c>
      <c r="C1734" t="s">
        <v>259</v>
      </c>
      <c r="D1734" t="s">
        <v>260</v>
      </c>
      <c r="E1734" t="s">
        <v>91</v>
      </c>
      <c r="F1734" t="s">
        <v>467</v>
      </c>
      <c r="G1734">
        <v>107.8425</v>
      </c>
      <c r="H1734">
        <v>484644.2</v>
      </c>
    </row>
    <row r="1735" spans="1:8" x14ac:dyDescent="0.25">
      <c r="A1735" t="s">
        <v>621</v>
      </c>
      <c r="B1735" t="s">
        <v>261</v>
      </c>
      <c r="C1735" t="s">
        <v>262</v>
      </c>
      <c r="D1735" t="s">
        <v>263</v>
      </c>
      <c r="E1735" t="s">
        <v>91</v>
      </c>
      <c r="F1735" t="s">
        <v>467</v>
      </c>
      <c r="G1735">
        <v>27.532499999999999</v>
      </c>
      <c r="H1735">
        <v>123731.06</v>
      </c>
    </row>
    <row r="1736" spans="1:8" x14ac:dyDescent="0.25">
      <c r="A1736" t="s">
        <v>621</v>
      </c>
      <c r="B1736" t="s">
        <v>264</v>
      </c>
      <c r="C1736" t="s">
        <v>265</v>
      </c>
      <c r="D1736" t="s">
        <v>266</v>
      </c>
      <c r="E1736" t="s">
        <v>91</v>
      </c>
      <c r="F1736" t="s">
        <v>467</v>
      </c>
      <c r="G1736">
        <v>38.317500000000003</v>
      </c>
      <c r="H1736">
        <v>172198.85</v>
      </c>
    </row>
    <row r="1737" spans="1:8" x14ac:dyDescent="0.25">
      <c r="A1737" t="s">
        <v>621</v>
      </c>
      <c r="B1737" t="s">
        <v>267</v>
      </c>
      <c r="C1737" t="s">
        <v>268</v>
      </c>
      <c r="D1737" t="s">
        <v>269</v>
      </c>
      <c r="E1737" t="s">
        <v>91</v>
      </c>
      <c r="F1737" t="s">
        <v>467</v>
      </c>
      <c r="G1737">
        <v>55.052500000000002</v>
      </c>
      <c r="H1737">
        <v>247405.94</v>
      </c>
    </row>
    <row r="1738" spans="1:8" x14ac:dyDescent="0.25">
      <c r="A1738" t="s">
        <v>621</v>
      </c>
      <c r="B1738" t="s">
        <v>270</v>
      </c>
      <c r="C1738" t="s">
        <v>271</v>
      </c>
      <c r="D1738" t="s">
        <v>272</v>
      </c>
      <c r="E1738" t="s">
        <v>91</v>
      </c>
      <c r="F1738" t="s">
        <v>467</v>
      </c>
      <c r="G1738">
        <v>25.407499999999999</v>
      </c>
      <c r="H1738">
        <v>114181.31</v>
      </c>
    </row>
    <row r="1739" spans="1:8" x14ac:dyDescent="0.25">
      <c r="A1739" t="s">
        <v>621</v>
      </c>
      <c r="B1739" t="s">
        <v>273</v>
      </c>
      <c r="C1739" t="s">
        <v>274</v>
      </c>
      <c r="D1739" t="s">
        <v>275</v>
      </c>
      <c r="E1739" t="s">
        <v>91</v>
      </c>
      <c r="F1739" t="s">
        <v>467</v>
      </c>
      <c r="G1739">
        <v>13.5</v>
      </c>
      <c r="H1739">
        <v>60669</v>
      </c>
    </row>
    <row r="1740" spans="1:8" x14ac:dyDescent="0.25">
      <c r="A1740" t="s">
        <v>621</v>
      </c>
      <c r="B1740" t="s">
        <v>276</v>
      </c>
      <c r="C1740" t="s">
        <v>277</v>
      </c>
      <c r="D1740" t="s">
        <v>278</v>
      </c>
      <c r="E1740" t="s">
        <v>91</v>
      </c>
      <c r="F1740" t="s">
        <v>467</v>
      </c>
      <c r="G1740">
        <v>58</v>
      </c>
      <c r="H1740">
        <v>260652</v>
      </c>
    </row>
    <row r="1741" spans="1:8" x14ac:dyDescent="0.25">
      <c r="A1741" t="s">
        <v>621</v>
      </c>
      <c r="B1741" t="s">
        <v>279</v>
      </c>
      <c r="C1741" t="s">
        <v>280</v>
      </c>
      <c r="D1741" t="s">
        <v>281</v>
      </c>
      <c r="E1741" t="s">
        <v>91</v>
      </c>
      <c r="F1741" t="s">
        <v>467</v>
      </c>
      <c r="G1741">
        <v>10.66</v>
      </c>
      <c r="H1741">
        <v>47906.04</v>
      </c>
    </row>
    <row r="1742" spans="1:8" x14ac:dyDescent="0.25">
      <c r="A1742" t="s">
        <v>621</v>
      </c>
      <c r="B1742" t="s">
        <v>282</v>
      </c>
      <c r="C1742" t="s">
        <v>283</v>
      </c>
      <c r="D1742" t="s">
        <v>284</v>
      </c>
      <c r="E1742" t="s">
        <v>91</v>
      </c>
      <c r="F1742" t="s">
        <v>467</v>
      </c>
      <c r="G1742">
        <v>10.484999999999999</v>
      </c>
      <c r="H1742">
        <v>47119.59</v>
      </c>
    </row>
    <row r="1743" spans="1:8" x14ac:dyDescent="0.25">
      <c r="A1743" t="s">
        <v>621</v>
      </c>
      <c r="B1743" t="s">
        <v>285</v>
      </c>
      <c r="C1743" t="s">
        <v>286</v>
      </c>
      <c r="D1743" t="s">
        <v>287</v>
      </c>
      <c r="E1743" t="s">
        <v>91</v>
      </c>
      <c r="F1743" t="s">
        <v>467</v>
      </c>
      <c r="G1743">
        <v>14.1425</v>
      </c>
      <c r="H1743">
        <v>63556.4</v>
      </c>
    </row>
    <row r="1744" spans="1:8" x14ac:dyDescent="0.25">
      <c r="A1744" t="s">
        <v>621</v>
      </c>
      <c r="B1744" t="s">
        <v>288</v>
      </c>
      <c r="C1744" t="s">
        <v>289</v>
      </c>
      <c r="D1744" t="s">
        <v>290</v>
      </c>
      <c r="E1744" t="s">
        <v>91</v>
      </c>
      <c r="F1744" t="s">
        <v>467</v>
      </c>
      <c r="G1744">
        <v>6.2249999999999996</v>
      </c>
      <c r="H1744">
        <v>27975.15</v>
      </c>
    </row>
    <row r="1745" spans="1:8" x14ac:dyDescent="0.25">
      <c r="A1745" t="s">
        <v>621</v>
      </c>
      <c r="B1745" t="s">
        <v>291</v>
      </c>
      <c r="C1745" t="s">
        <v>292</v>
      </c>
      <c r="D1745" t="s">
        <v>293</v>
      </c>
      <c r="E1745" t="s">
        <v>91</v>
      </c>
      <c r="F1745" t="s">
        <v>467</v>
      </c>
      <c r="G1745">
        <v>0</v>
      </c>
      <c r="H1745">
        <v>0</v>
      </c>
    </row>
    <row r="1746" spans="1:8" x14ac:dyDescent="0.25">
      <c r="A1746" t="s">
        <v>621</v>
      </c>
      <c r="B1746" t="s">
        <v>294</v>
      </c>
      <c r="C1746" t="s">
        <v>295</v>
      </c>
      <c r="D1746" t="s">
        <v>296</v>
      </c>
      <c r="E1746" t="s">
        <v>91</v>
      </c>
      <c r="F1746" t="s">
        <v>467</v>
      </c>
      <c r="G1746">
        <v>24.67</v>
      </c>
      <c r="H1746">
        <v>110866.98</v>
      </c>
    </row>
    <row r="1747" spans="1:8" x14ac:dyDescent="0.25">
      <c r="A1747" t="s">
        <v>621</v>
      </c>
      <c r="B1747" t="s">
        <v>297</v>
      </c>
      <c r="C1747" t="s">
        <v>298</v>
      </c>
      <c r="D1747" t="s">
        <v>299</v>
      </c>
      <c r="E1747" t="s">
        <v>91</v>
      </c>
      <c r="F1747" t="s">
        <v>467</v>
      </c>
      <c r="G1747">
        <v>48.947499999999998</v>
      </c>
      <c r="H1747">
        <v>219970.07</v>
      </c>
    </row>
    <row r="1748" spans="1:8" x14ac:dyDescent="0.25">
      <c r="A1748" t="s">
        <v>621</v>
      </c>
      <c r="B1748" t="s">
        <v>300</v>
      </c>
      <c r="C1748" t="s">
        <v>301</v>
      </c>
      <c r="D1748" t="s">
        <v>302</v>
      </c>
      <c r="E1748" t="s">
        <v>91</v>
      </c>
      <c r="F1748" t="s">
        <v>467</v>
      </c>
      <c r="G1748">
        <v>19.434999999999999</v>
      </c>
      <c r="H1748">
        <v>87340.89</v>
      </c>
    </row>
    <row r="1749" spans="1:8" x14ac:dyDescent="0.25">
      <c r="A1749" t="s">
        <v>621</v>
      </c>
      <c r="B1749" t="s">
        <v>303</v>
      </c>
      <c r="C1749" t="s">
        <v>304</v>
      </c>
      <c r="D1749" t="s">
        <v>305</v>
      </c>
      <c r="E1749" t="s">
        <v>91</v>
      </c>
      <c r="F1749" t="s">
        <v>467</v>
      </c>
      <c r="G1749">
        <v>5.6425000000000001</v>
      </c>
      <c r="H1749">
        <v>25357.4</v>
      </c>
    </row>
    <row r="1750" spans="1:8" x14ac:dyDescent="0.25">
      <c r="A1750" t="s">
        <v>621</v>
      </c>
      <c r="B1750" t="s">
        <v>306</v>
      </c>
      <c r="C1750" t="s">
        <v>307</v>
      </c>
      <c r="D1750" t="s">
        <v>308</v>
      </c>
      <c r="E1750" t="s">
        <v>91</v>
      </c>
      <c r="F1750" t="s">
        <v>467</v>
      </c>
      <c r="G1750">
        <v>29.04</v>
      </c>
      <c r="H1750">
        <v>130505.76</v>
      </c>
    </row>
    <row r="1751" spans="1:8" x14ac:dyDescent="0.25">
      <c r="A1751" t="s">
        <v>621</v>
      </c>
      <c r="B1751" t="s">
        <v>309</v>
      </c>
      <c r="C1751" t="s">
        <v>310</v>
      </c>
      <c r="D1751" t="s">
        <v>311</v>
      </c>
      <c r="E1751" t="s">
        <v>91</v>
      </c>
      <c r="F1751" t="s">
        <v>467</v>
      </c>
      <c r="G1751">
        <v>27.094999999999999</v>
      </c>
      <c r="H1751">
        <v>121764.93</v>
      </c>
    </row>
    <row r="1752" spans="1:8" x14ac:dyDescent="0.25">
      <c r="A1752" t="s">
        <v>621</v>
      </c>
      <c r="B1752" t="s">
        <v>312</v>
      </c>
      <c r="C1752" t="s">
        <v>313</v>
      </c>
      <c r="D1752" t="s">
        <v>314</v>
      </c>
      <c r="E1752" t="s">
        <v>91</v>
      </c>
      <c r="F1752" t="s">
        <v>467</v>
      </c>
      <c r="G1752">
        <v>41.892499999999998</v>
      </c>
      <c r="H1752">
        <v>188264.9</v>
      </c>
    </row>
    <row r="1753" spans="1:8" x14ac:dyDescent="0.25">
      <c r="A1753" t="s">
        <v>621</v>
      </c>
      <c r="B1753" t="s">
        <v>315</v>
      </c>
      <c r="C1753" t="s">
        <v>316</v>
      </c>
      <c r="D1753" t="s">
        <v>317</v>
      </c>
      <c r="E1753" t="s">
        <v>91</v>
      </c>
      <c r="F1753" t="s">
        <v>467</v>
      </c>
      <c r="G1753">
        <v>45.295000000000002</v>
      </c>
      <c r="H1753">
        <v>203555.73</v>
      </c>
    </row>
    <row r="1754" spans="1:8" x14ac:dyDescent="0.25">
      <c r="A1754" t="s">
        <v>621</v>
      </c>
      <c r="B1754" t="s">
        <v>318</v>
      </c>
      <c r="C1754" t="s">
        <v>319</v>
      </c>
      <c r="D1754" t="s">
        <v>320</v>
      </c>
      <c r="E1754" t="s">
        <v>91</v>
      </c>
      <c r="F1754" t="s">
        <v>467</v>
      </c>
      <c r="G1754">
        <v>57.472499999999997</v>
      </c>
      <c r="H1754">
        <v>258281.42</v>
      </c>
    </row>
    <row r="1755" spans="1:8" x14ac:dyDescent="0.25">
      <c r="A1755" t="s">
        <v>621</v>
      </c>
      <c r="B1755" t="s">
        <v>321</v>
      </c>
      <c r="C1755" t="s">
        <v>322</v>
      </c>
      <c r="D1755" t="s">
        <v>323</v>
      </c>
      <c r="E1755" t="s">
        <v>91</v>
      </c>
      <c r="F1755" t="s">
        <v>467</v>
      </c>
      <c r="G1755">
        <v>46.0625</v>
      </c>
      <c r="H1755">
        <v>207004.88</v>
      </c>
    </row>
    <row r="1756" spans="1:8" x14ac:dyDescent="0.25">
      <c r="A1756" t="s">
        <v>621</v>
      </c>
      <c r="B1756" t="s">
        <v>324</v>
      </c>
      <c r="C1756" t="s">
        <v>325</v>
      </c>
      <c r="D1756" t="s">
        <v>326</v>
      </c>
      <c r="E1756" t="s">
        <v>91</v>
      </c>
      <c r="F1756" t="s">
        <v>467</v>
      </c>
      <c r="G1756">
        <v>43.592500000000001</v>
      </c>
      <c r="H1756">
        <v>195904.7</v>
      </c>
    </row>
    <row r="1757" spans="1:8" x14ac:dyDescent="0.25">
      <c r="A1757" t="s">
        <v>621</v>
      </c>
      <c r="B1757" t="s">
        <v>327</v>
      </c>
      <c r="C1757" t="s">
        <v>328</v>
      </c>
      <c r="D1757" t="s">
        <v>329</v>
      </c>
      <c r="E1757" t="s">
        <v>91</v>
      </c>
      <c r="F1757" t="s">
        <v>467</v>
      </c>
      <c r="G1757">
        <v>19.112500000000001</v>
      </c>
      <c r="H1757">
        <v>85891.58</v>
      </c>
    </row>
    <row r="1758" spans="1:8" x14ac:dyDescent="0.25">
      <c r="A1758" t="s">
        <v>621</v>
      </c>
      <c r="B1758" t="s">
        <v>330</v>
      </c>
      <c r="C1758" t="s">
        <v>331</v>
      </c>
      <c r="D1758" t="s">
        <v>332</v>
      </c>
      <c r="E1758" t="s">
        <v>91</v>
      </c>
      <c r="F1758" t="s">
        <v>467</v>
      </c>
      <c r="G1758">
        <v>0</v>
      </c>
      <c r="H1758">
        <v>0</v>
      </c>
    </row>
    <row r="1759" spans="1:8" x14ac:dyDescent="0.25">
      <c r="A1759" t="s">
        <v>621</v>
      </c>
      <c r="B1759" t="s">
        <v>333</v>
      </c>
      <c r="C1759" t="s">
        <v>334</v>
      </c>
      <c r="D1759" t="s">
        <v>335</v>
      </c>
      <c r="E1759" t="s">
        <v>91</v>
      </c>
      <c r="F1759" t="s">
        <v>467</v>
      </c>
      <c r="G1759">
        <v>5.0475000000000003</v>
      </c>
      <c r="H1759">
        <v>22683.47</v>
      </c>
    </row>
    <row r="1760" spans="1:8" x14ac:dyDescent="0.25">
      <c r="A1760" t="s">
        <v>621</v>
      </c>
      <c r="B1760" t="s">
        <v>336</v>
      </c>
      <c r="C1760" t="s">
        <v>337</v>
      </c>
      <c r="D1760" t="s">
        <v>338</v>
      </c>
      <c r="E1760" t="s">
        <v>91</v>
      </c>
      <c r="F1760" t="s">
        <v>467</v>
      </c>
      <c r="G1760">
        <v>6.375</v>
      </c>
      <c r="H1760">
        <v>28649.25</v>
      </c>
    </row>
    <row r="1761" spans="1:8" x14ac:dyDescent="0.25">
      <c r="A1761" t="s">
        <v>621</v>
      </c>
      <c r="B1761" t="s">
        <v>339</v>
      </c>
      <c r="C1761" t="s">
        <v>340</v>
      </c>
      <c r="D1761" t="s">
        <v>341</v>
      </c>
      <c r="E1761" t="s">
        <v>91</v>
      </c>
      <c r="F1761" t="s">
        <v>467</v>
      </c>
      <c r="G1761">
        <v>119.99</v>
      </c>
      <c r="H1761">
        <v>539235.06000000006</v>
      </c>
    </row>
    <row r="1762" spans="1:8" x14ac:dyDescent="0.25">
      <c r="A1762" t="s">
        <v>621</v>
      </c>
      <c r="B1762" t="s">
        <v>342</v>
      </c>
      <c r="C1762" t="s">
        <v>343</v>
      </c>
      <c r="D1762" t="s">
        <v>344</v>
      </c>
      <c r="E1762" t="s">
        <v>91</v>
      </c>
      <c r="F1762" t="s">
        <v>467</v>
      </c>
      <c r="G1762">
        <v>17.66</v>
      </c>
      <c r="H1762">
        <v>79364.039999999994</v>
      </c>
    </row>
    <row r="1763" spans="1:8" x14ac:dyDescent="0.25">
      <c r="A1763" t="s">
        <v>621</v>
      </c>
      <c r="B1763" t="s">
        <v>345</v>
      </c>
      <c r="C1763" t="s">
        <v>346</v>
      </c>
      <c r="D1763" t="s">
        <v>347</v>
      </c>
      <c r="E1763" t="s">
        <v>91</v>
      </c>
      <c r="F1763" t="s">
        <v>467</v>
      </c>
      <c r="G1763">
        <v>15.4025</v>
      </c>
      <c r="H1763">
        <v>69218.84</v>
      </c>
    </row>
    <row r="1764" spans="1:8" x14ac:dyDescent="0.25">
      <c r="A1764" t="s">
        <v>621</v>
      </c>
      <c r="B1764" t="s">
        <v>348</v>
      </c>
      <c r="C1764" t="s">
        <v>349</v>
      </c>
      <c r="D1764" t="s">
        <v>350</v>
      </c>
      <c r="E1764" t="s">
        <v>91</v>
      </c>
      <c r="F1764" t="s">
        <v>467</v>
      </c>
      <c r="G1764">
        <v>32.549999999999997</v>
      </c>
      <c r="H1764">
        <v>146279.70000000001</v>
      </c>
    </row>
    <row r="1765" spans="1:8" x14ac:dyDescent="0.25">
      <c r="A1765" t="s">
        <v>621</v>
      </c>
      <c r="B1765" t="s">
        <v>351</v>
      </c>
      <c r="C1765" t="s">
        <v>352</v>
      </c>
      <c r="D1765" t="s">
        <v>353</v>
      </c>
      <c r="E1765" t="s">
        <v>91</v>
      </c>
      <c r="F1765" t="s">
        <v>467</v>
      </c>
      <c r="G1765">
        <v>29.475000000000001</v>
      </c>
      <c r="H1765">
        <v>132460.65</v>
      </c>
    </row>
    <row r="1766" spans="1:8" x14ac:dyDescent="0.25">
      <c r="A1766" t="s">
        <v>621</v>
      </c>
      <c r="B1766" t="s">
        <v>354</v>
      </c>
      <c r="C1766" t="s">
        <v>355</v>
      </c>
      <c r="D1766" t="s">
        <v>356</v>
      </c>
      <c r="E1766" t="s">
        <v>91</v>
      </c>
      <c r="F1766" t="s">
        <v>467</v>
      </c>
      <c r="G1766">
        <v>19.625</v>
      </c>
      <c r="H1766">
        <v>88194.75</v>
      </c>
    </row>
    <row r="1767" spans="1:8" x14ac:dyDescent="0.25">
      <c r="A1767" t="s">
        <v>621</v>
      </c>
      <c r="B1767" t="s">
        <v>357</v>
      </c>
      <c r="C1767" t="s">
        <v>358</v>
      </c>
      <c r="D1767" t="s">
        <v>359</v>
      </c>
      <c r="E1767" t="s">
        <v>91</v>
      </c>
      <c r="F1767" t="s">
        <v>467</v>
      </c>
      <c r="G1767">
        <v>15.172499999999999</v>
      </c>
      <c r="H1767">
        <v>68185.22</v>
      </c>
    </row>
    <row r="1768" spans="1:8" x14ac:dyDescent="0.25">
      <c r="A1768" t="s">
        <v>621</v>
      </c>
      <c r="B1768" t="s">
        <v>360</v>
      </c>
      <c r="C1768" t="s">
        <v>361</v>
      </c>
      <c r="D1768" t="s">
        <v>362</v>
      </c>
      <c r="E1768" t="s">
        <v>91</v>
      </c>
      <c r="F1768" t="s">
        <v>467</v>
      </c>
      <c r="G1768">
        <v>58.625</v>
      </c>
      <c r="H1768">
        <v>263460.75</v>
      </c>
    </row>
    <row r="1769" spans="1:8" x14ac:dyDescent="0.25">
      <c r="A1769" t="s">
        <v>621</v>
      </c>
      <c r="B1769" t="s">
        <v>363</v>
      </c>
      <c r="C1769" t="s">
        <v>364</v>
      </c>
      <c r="D1769" t="s">
        <v>365</v>
      </c>
      <c r="E1769" t="s">
        <v>91</v>
      </c>
      <c r="F1769" t="s">
        <v>467</v>
      </c>
      <c r="G1769">
        <v>44.935000000000002</v>
      </c>
      <c r="H1769">
        <v>201937.89</v>
      </c>
    </row>
    <row r="1770" spans="1:8" x14ac:dyDescent="0.25">
      <c r="A1770" t="s">
        <v>621</v>
      </c>
      <c r="B1770" t="s">
        <v>366</v>
      </c>
      <c r="C1770" t="s">
        <v>367</v>
      </c>
      <c r="D1770" t="s">
        <v>368</v>
      </c>
      <c r="E1770" t="s">
        <v>91</v>
      </c>
      <c r="F1770" t="s">
        <v>467</v>
      </c>
      <c r="G1770">
        <v>24.5425</v>
      </c>
      <c r="H1770">
        <v>110294</v>
      </c>
    </row>
    <row r="1771" spans="1:8" x14ac:dyDescent="0.25">
      <c r="A1771" t="s">
        <v>621</v>
      </c>
      <c r="B1771" t="s">
        <v>369</v>
      </c>
      <c r="C1771" t="s">
        <v>370</v>
      </c>
      <c r="D1771" t="s">
        <v>371</v>
      </c>
      <c r="E1771" t="s">
        <v>91</v>
      </c>
      <c r="F1771" t="s">
        <v>467</v>
      </c>
      <c r="G1771">
        <v>25.75</v>
      </c>
      <c r="H1771">
        <v>115720.5</v>
      </c>
    </row>
    <row r="1772" spans="1:8" x14ac:dyDescent="0.25">
      <c r="A1772" t="s">
        <v>621</v>
      </c>
      <c r="B1772" t="s">
        <v>372</v>
      </c>
      <c r="C1772" t="s">
        <v>373</v>
      </c>
      <c r="D1772" t="s">
        <v>374</v>
      </c>
      <c r="E1772" t="s">
        <v>91</v>
      </c>
      <c r="F1772" t="s">
        <v>467</v>
      </c>
      <c r="G1772">
        <v>19.547499999999999</v>
      </c>
      <c r="H1772">
        <v>87846.47</v>
      </c>
    </row>
    <row r="1773" spans="1:8" x14ac:dyDescent="0.25">
      <c r="A1773" t="s">
        <v>621</v>
      </c>
      <c r="B1773" t="s">
        <v>375</v>
      </c>
      <c r="C1773" t="s">
        <v>376</v>
      </c>
      <c r="D1773" t="s">
        <v>377</v>
      </c>
      <c r="E1773" t="s">
        <v>91</v>
      </c>
      <c r="F1773" t="s">
        <v>467</v>
      </c>
      <c r="G1773">
        <v>25.497499999999999</v>
      </c>
      <c r="H1773">
        <v>114585.77</v>
      </c>
    </row>
    <row r="1774" spans="1:8" x14ac:dyDescent="0.25">
      <c r="A1774" t="s">
        <v>621</v>
      </c>
      <c r="B1774" t="s">
        <v>378</v>
      </c>
      <c r="C1774" t="s">
        <v>379</v>
      </c>
      <c r="D1774" t="s">
        <v>380</v>
      </c>
      <c r="E1774" t="s">
        <v>91</v>
      </c>
      <c r="F1774" t="s">
        <v>467</v>
      </c>
      <c r="G1774">
        <v>193.66499999999999</v>
      </c>
      <c r="H1774">
        <v>870330.51</v>
      </c>
    </row>
    <row r="1775" spans="1:8" x14ac:dyDescent="0.25">
      <c r="A1775" t="s">
        <v>621</v>
      </c>
      <c r="B1775" t="s">
        <v>381</v>
      </c>
      <c r="C1775" t="s">
        <v>382</v>
      </c>
      <c r="D1775" t="s">
        <v>383</v>
      </c>
      <c r="E1775" t="s">
        <v>91</v>
      </c>
      <c r="F1775" t="s">
        <v>467</v>
      </c>
      <c r="G1775">
        <v>16.855</v>
      </c>
      <c r="H1775">
        <v>75746.37</v>
      </c>
    </row>
    <row r="1776" spans="1:8" x14ac:dyDescent="0.25">
      <c r="A1776" t="s">
        <v>621</v>
      </c>
      <c r="B1776" t="s">
        <v>384</v>
      </c>
      <c r="C1776" t="s">
        <v>385</v>
      </c>
      <c r="D1776" t="s">
        <v>386</v>
      </c>
      <c r="E1776" t="s">
        <v>91</v>
      </c>
      <c r="F1776" t="s">
        <v>467</v>
      </c>
      <c r="G1776">
        <v>11.047499999999999</v>
      </c>
      <c r="H1776">
        <v>49647.47</v>
      </c>
    </row>
    <row r="1777" spans="1:8" x14ac:dyDescent="0.25">
      <c r="A1777" t="s">
        <v>621</v>
      </c>
      <c r="B1777" t="s">
        <v>387</v>
      </c>
      <c r="C1777" t="s">
        <v>388</v>
      </c>
      <c r="D1777" t="s">
        <v>389</v>
      </c>
      <c r="E1777" t="s">
        <v>91</v>
      </c>
      <c r="F1777" t="s">
        <v>467</v>
      </c>
      <c r="G1777">
        <v>37.057499999999997</v>
      </c>
      <c r="H1777">
        <v>166536.41</v>
      </c>
    </row>
    <row r="1778" spans="1:8" x14ac:dyDescent="0.25">
      <c r="A1778" t="s">
        <v>621</v>
      </c>
      <c r="B1778" t="s">
        <v>390</v>
      </c>
      <c r="C1778" t="s">
        <v>391</v>
      </c>
      <c r="D1778" t="s">
        <v>392</v>
      </c>
      <c r="E1778" t="s">
        <v>91</v>
      </c>
      <c r="F1778" t="s">
        <v>467</v>
      </c>
      <c r="G1778">
        <v>19.225000000000001</v>
      </c>
      <c r="H1778">
        <v>86397.15</v>
      </c>
    </row>
    <row r="1779" spans="1:8" x14ac:dyDescent="0.25">
      <c r="A1779" t="s">
        <v>621</v>
      </c>
      <c r="B1779" t="s">
        <v>393</v>
      </c>
      <c r="C1779" t="s">
        <v>394</v>
      </c>
      <c r="D1779" t="s">
        <v>395</v>
      </c>
      <c r="E1779" t="s">
        <v>91</v>
      </c>
      <c r="F1779" t="s">
        <v>467</v>
      </c>
      <c r="G1779">
        <v>15.047499999999999</v>
      </c>
      <c r="H1779">
        <v>67623.47</v>
      </c>
    </row>
    <row r="1780" spans="1:8" x14ac:dyDescent="0.25">
      <c r="A1780" t="s">
        <v>621</v>
      </c>
      <c r="B1780" t="s">
        <v>396</v>
      </c>
      <c r="C1780" t="s">
        <v>397</v>
      </c>
      <c r="D1780" t="s">
        <v>398</v>
      </c>
      <c r="E1780" t="s">
        <v>91</v>
      </c>
      <c r="F1780" t="s">
        <v>467</v>
      </c>
      <c r="G1780">
        <v>6.2725</v>
      </c>
      <c r="H1780">
        <v>28188.62</v>
      </c>
    </row>
    <row r="1781" spans="1:8" x14ac:dyDescent="0.25">
      <c r="A1781" t="s">
        <v>621</v>
      </c>
      <c r="B1781" t="s">
        <v>399</v>
      </c>
      <c r="C1781" t="s">
        <v>400</v>
      </c>
      <c r="D1781" t="s">
        <v>401</v>
      </c>
      <c r="E1781" t="s">
        <v>91</v>
      </c>
      <c r="F1781" t="s">
        <v>467</v>
      </c>
      <c r="G1781">
        <v>17.227499999999999</v>
      </c>
      <c r="H1781">
        <v>77420.39</v>
      </c>
    </row>
    <row r="1782" spans="1:8" x14ac:dyDescent="0.25">
      <c r="A1782" t="s">
        <v>621</v>
      </c>
      <c r="B1782" t="s">
        <v>402</v>
      </c>
      <c r="C1782" t="s">
        <v>403</v>
      </c>
      <c r="D1782" t="s">
        <v>404</v>
      </c>
      <c r="E1782" t="s">
        <v>91</v>
      </c>
      <c r="F1782" t="s">
        <v>467</v>
      </c>
      <c r="G1782">
        <v>18.497499999999999</v>
      </c>
      <c r="H1782">
        <v>83127.77</v>
      </c>
    </row>
    <row r="1783" spans="1:8" x14ac:dyDescent="0.25">
      <c r="A1783" t="s">
        <v>621</v>
      </c>
      <c r="B1783" t="s">
        <v>405</v>
      </c>
      <c r="C1783" t="s">
        <v>406</v>
      </c>
      <c r="D1783" t="s">
        <v>407</v>
      </c>
      <c r="E1783" t="s">
        <v>91</v>
      </c>
      <c r="F1783" t="s">
        <v>467</v>
      </c>
      <c r="G1783">
        <v>14.08</v>
      </c>
      <c r="H1783">
        <v>63275.519999999997</v>
      </c>
    </row>
    <row r="1784" spans="1:8" x14ac:dyDescent="0.25">
      <c r="A1784" t="s">
        <v>621</v>
      </c>
      <c r="B1784" t="s">
        <v>408</v>
      </c>
      <c r="C1784" t="s">
        <v>409</v>
      </c>
      <c r="D1784" t="s">
        <v>410</v>
      </c>
      <c r="E1784" t="s">
        <v>91</v>
      </c>
      <c r="F1784" t="s">
        <v>467</v>
      </c>
      <c r="G1784">
        <v>19.1175</v>
      </c>
      <c r="H1784">
        <v>85914.05</v>
      </c>
    </row>
    <row r="1785" spans="1:8" x14ac:dyDescent="0.25">
      <c r="A1785" t="s">
        <v>621</v>
      </c>
      <c r="B1785" t="s">
        <v>411</v>
      </c>
      <c r="C1785" t="s">
        <v>412</v>
      </c>
      <c r="D1785" t="s">
        <v>413</v>
      </c>
      <c r="E1785" t="s">
        <v>91</v>
      </c>
      <c r="F1785" t="s">
        <v>467</v>
      </c>
      <c r="G1785">
        <v>30.497499999999999</v>
      </c>
      <c r="H1785">
        <v>137055.76999999999</v>
      </c>
    </row>
    <row r="1786" spans="1:8" x14ac:dyDescent="0.25">
      <c r="A1786" t="s">
        <v>621</v>
      </c>
      <c r="B1786" t="s">
        <v>414</v>
      </c>
      <c r="C1786" t="s">
        <v>415</v>
      </c>
      <c r="D1786" t="s">
        <v>416</v>
      </c>
      <c r="E1786" t="s">
        <v>91</v>
      </c>
      <c r="F1786" t="s">
        <v>467</v>
      </c>
      <c r="G1786">
        <v>10.8025</v>
      </c>
      <c r="H1786">
        <v>48546.44</v>
      </c>
    </row>
    <row r="1787" spans="1:8" x14ac:dyDescent="0.25">
      <c r="A1787" t="s">
        <v>621</v>
      </c>
      <c r="B1787" t="s">
        <v>487</v>
      </c>
      <c r="C1787" t="s">
        <v>488</v>
      </c>
      <c r="D1787" t="s">
        <v>417</v>
      </c>
      <c r="E1787" t="s">
        <v>91</v>
      </c>
      <c r="F1787" t="s">
        <v>467</v>
      </c>
      <c r="G1787">
        <v>0</v>
      </c>
      <c r="H1787">
        <v>0</v>
      </c>
    </row>
    <row r="1788" spans="1:8" x14ac:dyDescent="0.25">
      <c r="A1788" t="s">
        <v>621</v>
      </c>
      <c r="B1788" t="s">
        <v>531</v>
      </c>
      <c r="C1788" t="s">
        <v>532</v>
      </c>
      <c r="D1788" t="s">
        <v>533</v>
      </c>
      <c r="E1788" t="s">
        <v>91</v>
      </c>
      <c r="F1788" t="s">
        <v>467</v>
      </c>
      <c r="G1788">
        <v>5</v>
      </c>
      <c r="H1788">
        <v>22470</v>
      </c>
    </row>
    <row r="1789" spans="1:8" x14ac:dyDescent="0.25">
      <c r="A1789" t="s">
        <v>621</v>
      </c>
      <c r="B1789" t="s">
        <v>594</v>
      </c>
      <c r="C1789" t="s">
        <v>595</v>
      </c>
      <c r="D1789" t="s">
        <v>534</v>
      </c>
      <c r="E1789" t="s">
        <v>91</v>
      </c>
      <c r="F1789" t="s">
        <v>467</v>
      </c>
      <c r="G1789">
        <v>13.397500000000001</v>
      </c>
      <c r="H1789">
        <v>60208.37</v>
      </c>
    </row>
    <row r="1790" spans="1:8" x14ac:dyDescent="0.25">
      <c r="A1790" t="s">
        <v>622</v>
      </c>
      <c r="B1790">
        <v>1</v>
      </c>
      <c r="C1790" t="s">
        <v>78</v>
      </c>
      <c r="D1790" t="s">
        <v>29</v>
      </c>
      <c r="E1790" t="s">
        <v>79</v>
      </c>
      <c r="F1790" t="s">
        <v>449</v>
      </c>
      <c r="G1790">
        <v>0</v>
      </c>
      <c r="H1790">
        <v>0</v>
      </c>
    </row>
    <row r="1791" spans="1:8" x14ac:dyDescent="0.25">
      <c r="A1791" t="s">
        <v>622</v>
      </c>
      <c r="B1791">
        <v>2</v>
      </c>
      <c r="C1791" t="s">
        <v>81</v>
      </c>
      <c r="D1791" t="s">
        <v>30</v>
      </c>
      <c r="E1791" t="s">
        <v>79</v>
      </c>
      <c r="F1791" t="s">
        <v>449</v>
      </c>
      <c r="G1791">
        <v>0</v>
      </c>
      <c r="H1791">
        <v>0</v>
      </c>
    </row>
    <row r="1792" spans="1:8" x14ac:dyDescent="0.25">
      <c r="A1792" t="s">
        <v>622</v>
      </c>
      <c r="B1792">
        <v>3</v>
      </c>
      <c r="C1792" t="s">
        <v>82</v>
      </c>
      <c r="D1792" t="s">
        <v>31</v>
      </c>
      <c r="E1792" t="s">
        <v>79</v>
      </c>
      <c r="F1792" t="s">
        <v>449</v>
      </c>
      <c r="G1792">
        <v>0</v>
      </c>
      <c r="H1792">
        <v>0</v>
      </c>
    </row>
    <row r="1793" spans="1:8" x14ac:dyDescent="0.25">
      <c r="A1793" t="s">
        <v>622</v>
      </c>
      <c r="B1793">
        <v>4</v>
      </c>
      <c r="C1793" t="s">
        <v>83</v>
      </c>
      <c r="D1793" t="s">
        <v>32</v>
      </c>
      <c r="E1793" t="s">
        <v>79</v>
      </c>
      <c r="F1793" t="s">
        <v>449</v>
      </c>
      <c r="G1793">
        <v>0</v>
      </c>
      <c r="H1793">
        <v>0</v>
      </c>
    </row>
    <row r="1794" spans="1:8" x14ac:dyDescent="0.25">
      <c r="A1794" t="s">
        <v>622</v>
      </c>
      <c r="B1794">
        <v>5</v>
      </c>
      <c r="C1794" t="s">
        <v>84</v>
      </c>
      <c r="D1794" t="s">
        <v>33</v>
      </c>
      <c r="E1794" t="s">
        <v>79</v>
      </c>
      <c r="F1794" t="s">
        <v>449</v>
      </c>
      <c r="G1794">
        <v>0</v>
      </c>
      <c r="H1794">
        <v>0</v>
      </c>
    </row>
    <row r="1795" spans="1:8" x14ac:dyDescent="0.25">
      <c r="A1795" t="s">
        <v>622</v>
      </c>
      <c r="B1795">
        <v>6</v>
      </c>
      <c r="C1795" t="s">
        <v>85</v>
      </c>
      <c r="D1795" t="s">
        <v>34</v>
      </c>
      <c r="E1795" t="s">
        <v>79</v>
      </c>
      <c r="F1795" t="s">
        <v>449</v>
      </c>
      <c r="G1795">
        <v>0</v>
      </c>
      <c r="H1795">
        <v>0</v>
      </c>
    </row>
    <row r="1796" spans="1:8" x14ac:dyDescent="0.25">
      <c r="A1796" t="s">
        <v>622</v>
      </c>
      <c r="B1796">
        <v>7</v>
      </c>
      <c r="C1796" t="s">
        <v>86</v>
      </c>
      <c r="D1796" t="s">
        <v>35</v>
      </c>
      <c r="E1796" t="s">
        <v>79</v>
      </c>
      <c r="F1796" t="s">
        <v>449</v>
      </c>
      <c r="G1796">
        <v>0</v>
      </c>
      <c r="H1796">
        <v>0</v>
      </c>
    </row>
    <row r="1797" spans="1:8" x14ac:dyDescent="0.25">
      <c r="A1797" t="s">
        <v>622</v>
      </c>
      <c r="B1797">
        <v>8</v>
      </c>
      <c r="C1797" t="s">
        <v>87</v>
      </c>
      <c r="D1797" t="s">
        <v>36</v>
      </c>
      <c r="E1797" t="s">
        <v>79</v>
      </c>
      <c r="F1797" t="s">
        <v>449</v>
      </c>
      <c r="G1797">
        <v>0</v>
      </c>
      <c r="H1797">
        <v>0</v>
      </c>
    </row>
    <row r="1798" spans="1:8" x14ac:dyDescent="0.25">
      <c r="A1798" t="s">
        <v>622</v>
      </c>
      <c r="B1798">
        <v>9</v>
      </c>
      <c r="C1798" t="s">
        <v>88</v>
      </c>
      <c r="D1798" t="s">
        <v>37</v>
      </c>
      <c r="E1798" t="s">
        <v>79</v>
      </c>
      <c r="F1798" t="s">
        <v>449</v>
      </c>
      <c r="G1798">
        <v>0</v>
      </c>
      <c r="H1798">
        <v>0</v>
      </c>
    </row>
    <row r="1799" spans="1:8" x14ac:dyDescent="0.25">
      <c r="A1799" t="s">
        <v>622</v>
      </c>
      <c r="B1799">
        <v>10</v>
      </c>
      <c r="C1799" t="s">
        <v>455</v>
      </c>
      <c r="D1799" t="s">
        <v>38</v>
      </c>
      <c r="E1799" t="s">
        <v>79</v>
      </c>
      <c r="F1799" t="s">
        <v>449</v>
      </c>
      <c r="G1799">
        <v>0</v>
      </c>
      <c r="H1799">
        <v>0</v>
      </c>
    </row>
    <row r="1800" spans="1:8" x14ac:dyDescent="0.25">
      <c r="A1800" t="s">
        <v>622</v>
      </c>
      <c r="B1800">
        <v>11</v>
      </c>
      <c r="C1800" t="s">
        <v>456</v>
      </c>
      <c r="D1800" t="s">
        <v>39</v>
      </c>
      <c r="E1800" t="s">
        <v>79</v>
      </c>
      <c r="F1800" t="s">
        <v>449</v>
      </c>
      <c r="G1800">
        <v>0</v>
      </c>
      <c r="H1800">
        <v>0</v>
      </c>
    </row>
    <row r="1801" spans="1:8" x14ac:dyDescent="0.25">
      <c r="A1801" t="s">
        <v>622</v>
      </c>
      <c r="B1801">
        <v>12</v>
      </c>
      <c r="C1801" t="s">
        <v>419</v>
      </c>
      <c r="D1801" t="s">
        <v>40</v>
      </c>
      <c r="E1801" t="s">
        <v>79</v>
      </c>
      <c r="F1801" t="s">
        <v>449</v>
      </c>
      <c r="G1801">
        <v>0</v>
      </c>
      <c r="H1801">
        <v>0</v>
      </c>
    </row>
    <row r="1802" spans="1:8" x14ac:dyDescent="0.25">
      <c r="A1802" t="s">
        <v>622</v>
      </c>
      <c r="B1802">
        <v>13</v>
      </c>
      <c r="C1802" t="s">
        <v>420</v>
      </c>
      <c r="D1802" t="s">
        <v>41</v>
      </c>
      <c r="E1802" t="s">
        <v>79</v>
      </c>
      <c r="F1802" t="s">
        <v>449</v>
      </c>
      <c r="G1802">
        <v>0</v>
      </c>
      <c r="H1802">
        <v>0</v>
      </c>
    </row>
    <row r="1803" spans="1:8" x14ac:dyDescent="0.25">
      <c r="A1803" t="s">
        <v>622</v>
      </c>
      <c r="B1803">
        <v>14</v>
      </c>
      <c r="C1803" t="s">
        <v>421</v>
      </c>
      <c r="D1803" t="s">
        <v>42</v>
      </c>
      <c r="E1803" t="s">
        <v>79</v>
      </c>
      <c r="F1803" t="s">
        <v>449</v>
      </c>
      <c r="G1803">
        <v>0</v>
      </c>
      <c r="H1803">
        <v>0</v>
      </c>
    </row>
    <row r="1804" spans="1:8" x14ac:dyDescent="0.25">
      <c r="A1804" t="s">
        <v>622</v>
      </c>
      <c r="B1804">
        <v>15</v>
      </c>
      <c r="C1804" t="s">
        <v>422</v>
      </c>
      <c r="D1804" t="s">
        <v>43</v>
      </c>
      <c r="E1804" t="s">
        <v>79</v>
      </c>
      <c r="F1804" t="s">
        <v>449</v>
      </c>
      <c r="G1804">
        <v>0</v>
      </c>
      <c r="H1804">
        <v>0</v>
      </c>
    </row>
    <row r="1805" spans="1:8" x14ac:dyDescent="0.25">
      <c r="A1805" t="s">
        <v>622</v>
      </c>
      <c r="B1805">
        <v>16</v>
      </c>
      <c r="C1805" t="s">
        <v>423</v>
      </c>
      <c r="D1805" t="s">
        <v>44</v>
      </c>
      <c r="E1805" t="s">
        <v>79</v>
      </c>
      <c r="F1805" t="s">
        <v>449</v>
      </c>
      <c r="G1805">
        <v>0</v>
      </c>
      <c r="H1805">
        <v>0</v>
      </c>
    </row>
    <row r="1806" spans="1:8" x14ac:dyDescent="0.25">
      <c r="A1806" t="s">
        <v>622</v>
      </c>
      <c r="B1806">
        <v>17</v>
      </c>
      <c r="C1806" t="s">
        <v>424</v>
      </c>
      <c r="D1806" t="s">
        <v>45</v>
      </c>
      <c r="E1806" t="s">
        <v>79</v>
      </c>
      <c r="F1806" t="s">
        <v>449</v>
      </c>
      <c r="G1806">
        <v>0</v>
      </c>
      <c r="H1806">
        <v>0</v>
      </c>
    </row>
    <row r="1807" spans="1:8" x14ac:dyDescent="0.25">
      <c r="A1807" t="s">
        <v>622</v>
      </c>
      <c r="B1807">
        <v>18</v>
      </c>
      <c r="C1807" t="s">
        <v>425</v>
      </c>
      <c r="D1807" t="s">
        <v>46</v>
      </c>
      <c r="E1807" t="s">
        <v>79</v>
      </c>
      <c r="F1807" t="s">
        <v>449</v>
      </c>
      <c r="G1807">
        <v>0</v>
      </c>
      <c r="H1807">
        <v>0</v>
      </c>
    </row>
    <row r="1808" spans="1:8" x14ac:dyDescent="0.25">
      <c r="A1808" t="s">
        <v>622</v>
      </c>
      <c r="B1808">
        <v>19</v>
      </c>
      <c r="C1808" t="s">
        <v>426</v>
      </c>
      <c r="D1808" t="s">
        <v>47</v>
      </c>
      <c r="E1808" t="s">
        <v>79</v>
      </c>
      <c r="F1808" t="s">
        <v>449</v>
      </c>
      <c r="G1808">
        <v>0</v>
      </c>
      <c r="H1808">
        <v>0</v>
      </c>
    </row>
    <row r="1809" spans="1:8" x14ac:dyDescent="0.25">
      <c r="A1809" t="s">
        <v>622</v>
      </c>
      <c r="B1809">
        <v>20</v>
      </c>
      <c r="C1809" t="s">
        <v>427</v>
      </c>
      <c r="D1809" t="s">
        <v>48</v>
      </c>
      <c r="E1809" t="s">
        <v>79</v>
      </c>
      <c r="F1809" t="s">
        <v>449</v>
      </c>
      <c r="G1809">
        <v>0</v>
      </c>
      <c r="H1809">
        <v>0</v>
      </c>
    </row>
    <row r="1810" spans="1:8" x14ac:dyDescent="0.25">
      <c r="A1810" t="s">
        <v>622</v>
      </c>
      <c r="B1810">
        <v>21</v>
      </c>
      <c r="C1810" t="s">
        <v>428</v>
      </c>
      <c r="D1810" t="s">
        <v>49</v>
      </c>
      <c r="E1810" t="s">
        <v>79</v>
      </c>
      <c r="F1810" t="s">
        <v>449</v>
      </c>
      <c r="G1810">
        <v>0</v>
      </c>
      <c r="H1810">
        <v>0</v>
      </c>
    </row>
    <row r="1811" spans="1:8" x14ac:dyDescent="0.25">
      <c r="A1811" t="s">
        <v>622</v>
      </c>
      <c r="B1811">
        <v>22</v>
      </c>
      <c r="C1811" t="s">
        <v>429</v>
      </c>
      <c r="D1811" t="s">
        <v>50</v>
      </c>
      <c r="E1811" t="s">
        <v>79</v>
      </c>
      <c r="F1811" t="s">
        <v>449</v>
      </c>
      <c r="G1811">
        <v>0</v>
      </c>
      <c r="H1811">
        <v>0</v>
      </c>
    </row>
    <row r="1812" spans="1:8" x14ac:dyDescent="0.25">
      <c r="A1812" t="s">
        <v>622</v>
      </c>
      <c r="B1812">
        <v>23</v>
      </c>
      <c r="C1812" t="s">
        <v>430</v>
      </c>
      <c r="D1812" t="s">
        <v>51</v>
      </c>
      <c r="E1812" t="s">
        <v>79</v>
      </c>
      <c r="F1812" t="s">
        <v>449</v>
      </c>
      <c r="G1812">
        <v>0</v>
      </c>
      <c r="H1812">
        <v>0</v>
      </c>
    </row>
    <row r="1813" spans="1:8" x14ac:dyDescent="0.25">
      <c r="A1813" t="s">
        <v>622</v>
      </c>
      <c r="B1813">
        <v>24</v>
      </c>
      <c r="C1813" t="s">
        <v>431</v>
      </c>
      <c r="D1813" t="s">
        <v>52</v>
      </c>
      <c r="E1813" t="s">
        <v>79</v>
      </c>
      <c r="F1813" t="s">
        <v>449</v>
      </c>
      <c r="G1813">
        <v>0</v>
      </c>
      <c r="H1813">
        <v>0</v>
      </c>
    </row>
    <row r="1814" spans="1:8" x14ac:dyDescent="0.25">
      <c r="A1814" t="s">
        <v>622</v>
      </c>
      <c r="B1814">
        <v>25</v>
      </c>
      <c r="C1814" t="s">
        <v>432</v>
      </c>
      <c r="D1814" t="s">
        <v>53</v>
      </c>
      <c r="E1814" t="s">
        <v>79</v>
      </c>
      <c r="F1814" t="s">
        <v>449</v>
      </c>
      <c r="G1814">
        <v>0</v>
      </c>
      <c r="H1814">
        <v>0</v>
      </c>
    </row>
    <row r="1815" spans="1:8" x14ac:dyDescent="0.25">
      <c r="A1815" t="s">
        <v>622</v>
      </c>
      <c r="B1815">
        <v>26</v>
      </c>
      <c r="C1815" t="s">
        <v>433</v>
      </c>
      <c r="D1815" t="s">
        <v>54</v>
      </c>
      <c r="E1815" t="s">
        <v>79</v>
      </c>
      <c r="F1815" t="s">
        <v>449</v>
      </c>
      <c r="G1815">
        <v>0</v>
      </c>
      <c r="H1815">
        <v>0</v>
      </c>
    </row>
    <row r="1816" spans="1:8" x14ac:dyDescent="0.25">
      <c r="A1816" t="s">
        <v>622</v>
      </c>
      <c r="B1816">
        <v>27</v>
      </c>
      <c r="C1816" t="s">
        <v>434</v>
      </c>
      <c r="D1816" t="s">
        <v>55</v>
      </c>
      <c r="E1816" t="s">
        <v>79</v>
      </c>
      <c r="F1816" t="s">
        <v>449</v>
      </c>
      <c r="G1816">
        <v>0</v>
      </c>
      <c r="H1816">
        <v>0</v>
      </c>
    </row>
    <row r="1817" spans="1:8" x14ac:dyDescent="0.25">
      <c r="A1817" t="s">
        <v>622</v>
      </c>
      <c r="B1817">
        <v>28</v>
      </c>
      <c r="C1817" t="s">
        <v>435</v>
      </c>
      <c r="D1817" t="s">
        <v>56</v>
      </c>
      <c r="E1817" t="s">
        <v>79</v>
      </c>
      <c r="F1817" t="s">
        <v>449</v>
      </c>
      <c r="G1817">
        <v>0</v>
      </c>
      <c r="H1817">
        <v>0</v>
      </c>
    </row>
    <row r="1818" spans="1:8" x14ac:dyDescent="0.25">
      <c r="A1818" t="s">
        <v>622</v>
      </c>
      <c r="B1818">
        <v>29</v>
      </c>
      <c r="C1818" t="s">
        <v>436</v>
      </c>
      <c r="D1818" t="s">
        <v>57</v>
      </c>
      <c r="E1818" t="s">
        <v>79</v>
      </c>
      <c r="F1818" t="s">
        <v>449</v>
      </c>
      <c r="G1818">
        <v>0</v>
      </c>
      <c r="H1818">
        <v>0</v>
      </c>
    </row>
    <row r="1819" spans="1:8" x14ac:dyDescent="0.25">
      <c r="A1819" t="s">
        <v>622</v>
      </c>
      <c r="B1819">
        <v>30</v>
      </c>
      <c r="C1819" t="s">
        <v>437</v>
      </c>
      <c r="D1819" t="s">
        <v>58</v>
      </c>
      <c r="E1819" t="s">
        <v>79</v>
      </c>
      <c r="F1819" t="s">
        <v>449</v>
      </c>
      <c r="G1819">
        <v>0</v>
      </c>
      <c r="H1819">
        <v>0</v>
      </c>
    </row>
    <row r="1820" spans="1:8" x14ac:dyDescent="0.25">
      <c r="A1820" t="s">
        <v>622</v>
      </c>
      <c r="B1820">
        <v>31</v>
      </c>
      <c r="C1820" t="s">
        <v>438</v>
      </c>
      <c r="D1820" t="s">
        <v>59</v>
      </c>
      <c r="E1820" t="s">
        <v>79</v>
      </c>
      <c r="F1820" t="s">
        <v>449</v>
      </c>
      <c r="G1820">
        <v>0</v>
      </c>
      <c r="H1820">
        <v>0</v>
      </c>
    </row>
    <row r="1821" spans="1:8" x14ac:dyDescent="0.25">
      <c r="A1821" t="s">
        <v>622</v>
      </c>
      <c r="B1821">
        <v>32</v>
      </c>
      <c r="C1821" t="s">
        <v>439</v>
      </c>
      <c r="D1821" t="s">
        <v>60</v>
      </c>
      <c r="E1821" t="s">
        <v>79</v>
      </c>
      <c r="F1821" t="s">
        <v>449</v>
      </c>
      <c r="G1821">
        <v>0</v>
      </c>
      <c r="H1821">
        <v>0</v>
      </c>
    </row>
    <row r="1822" spans="1:8" x14ac:dyDescent="0.25">
      <c r="A1822" t="s">
        <v>622</v>
      </c>
      <c r="B1822">
        <v>33</v>
      </c>
      <c r="C1822" t="s">
        <v>440</v>
      </c>
      <c r="D1822" t="s">
        <v>61</v>
      </c>
      <c r="E1822" t="s">
        <v>79</v>
      </c>
      <c r="F1822" t="s">
        <v>449</v>
      </c>
      <c r="G1822">
        <v>0</v>
      </c>
      <c r="H1822">
        <v>0</v>
      </c>
    </row>
    <row r="1823" spans="1:8" x14ac:dyDescent="0.25">
      <c r="A1823" t="s">
        <v>622</v>
      </c>
      <c r="B1823">
        <v>34</v>
      </c>
      <c r="C1823" t="s">
        <v>441</v>
      </c>
      <c r="D1823" t="s">
        <v>62</v>
      </c>
      <c r="E1823" t="s">
        <v>79</v>
      </c>
      <c r="F1823" t="s">
        <v>449</v>
      </c>
      <c r="G1823">
        <v>0</v>
      </c>
      <c r="H1823">
        <v>0</v>
      </c>
    </row>
    <row r="1824" spans="1:8" x14ac:dyDescent="0.25">
      <c r="A1824" t="s">
        <v>622</v>
      </c>
      <c r="B1824">
        <v>35</v>
      </c>
      <c r="C1824" t="s">
        <v>442</v>
      </c>
      <c r="D1824" t="s">
        <v>63</v>
      </c>
      <c r="E1824" t="s">
        <v>79</v>
      </c>
      <c r="F1824" t="s">
        <v>449</v>
      </c>
      <c r="G1824">
        <v>0</v>
      </c>
      <c r="H1824">
        <v>0</v>
      </c>
    </row>
    <row r="1825" spans="1:8" x14ac:dyDescent="0.25">
      <c r="A1825" t="s">
        <v>622</v>
      </c>
      <c r="B1825">
        <v>36</v>
      </c>
      <c r="C1825" t="s">
        <v>443</v>
      </c>
      <c r="D1825" t="s">
        <v>64</v>
      </c>
      <c r="E1825" t="s">
        <v>79</v>
      </c>
      <c r="F1825" t="s">
        <v>449</v>
      </c>
      <c r="G1825">
        <v>0</v>
      </c>
      <c r="H1825">
        <v>0</v>
      </c>
    </row>
    <row r="1826" spans="1:8" x14ac:dyDescent="0.25">
      <c r="A1826" t="s">
        <v>622</v>
      </c>
      <c r="B1826">
        <v>37</v>
      </c>
      <c r="C1826" t="s">
        <v>444</v>
      </c>
      <c r="D1826" t="s">
        <v>65</v>
      </c>
      <c r="E1826" t="s">
        <v>79</v>
      </c>
      <c r="F1826" t="s">
        <v>449</v>
      </c>
      <c r="G1826">
        <v>0</v>
      </c>
      <c r="H1826">
        <v>0</v>
      </c>
    </row>
    <row r="1827" spans="1:8" x14ac:dyDescent="0.25">
      <c r="A1827" t="s">
        <v>622</v>
      </c>
      <c r="B1827">
        <v>38</v>
      </c>
      <c r="C1827" t="s">
        <v>445</v>
      </c>
      <c r="D1827" t="s">
        <v>66</v>
      </c>
      <c r="E1827" t="s">
        <v>79</v>
      </c>
      <c r="F1827" t="s">
        <v>449</v>
      </c>
      <c r="G1827">
        <v>0</v>
      </c>
      <c r="H1827">
        <v>0</v>
      </c>
    </row>
    <row r="1828" spans="1:8" x14ac:dyDescent="0.25">
      <c r="A1828" t="s">
        <v>622</v>
      </c>
      <c r="B1828">
        <v>39</v>
      </c>
      <c r="C1828" t="s">
        <v>446</v>
      </c>
      <c r="D1828" t="s">
        <v>67</v>
      </c>
      <c r="E1828" t="s">
        <v>79</v>
      </c>
      <c r="F1828" t="s">
        <v>449</v>
      </c>
      <c r="G1828">
        <v>0</v>
      </c>
      <c r="H1828">
        <v>0</v>
      </c>
    </row>
    <row r="1829" spans="1:8" x14ac:dyDescent="0.25">
      <c r="A1829" t="s">
        <v>622</v>
      </c>
      <c r="B1829">
        <v>40</v>
      </c>
      <c r="C1829" t="s">
        <v>447</v>
      </c>
      <c r="D1829" t="s">
        <v>68</v>
      </c>
      <c r="E1829" t="s">
        <v>79</v>
      </c>
      <c r="F1829" t="s">
        <v>449</v>
      </c>
      <c r="G1829">
        <v>0</v>
      </c>
      <c r="H1829">
        <v>0</v>
      </c>
    </row>
    <row r="1830" spans="1:8" x14ac:dyDescent="0.25">
      <c r="A1830" t="s">
        <v>622</v>
      </c>
      <c r="B1830">
        <v>42</v>
      </c>
      <c r="C1830" t="s">
        <v>448</v>
      </c>
      <c r="D1830" t="s">
        <v>69</v>
      </c>
      <c r="E1830" t="s">
        <v>79</v>
      </c>
      <c r="F1830" t="s">
        <v>449</v>
      </c>
      <c r="G1830">
        <v>0</v>
      </c>
      <c r="H1830">
        <v>0</v>
      </c>
    </row>
    <row r="1831" spans="1:8" x14ac:dyDescent="0.25">
      <c r="A1831" t="s">
        <v>622</v>
      </c>
      <c r="B1831">
        <v>68</v>
      </c>
      <c r="C1831" t="s">
        <v>89</v>
      </c>
      <c r="D1831" t="s">
        <v>90</v>
      </c>
      <c r="E1831" t="s">
        <v>91</v>
      </c>
      <c r="F1831" t="s">
        <v>449</v>
      </c>
      <c r="G1831">
        <v>0</v>
      </c>
      <c r="H1831">
        <v>3273879</v>
      </c>
    </row>
    <row r="1832" spans="1:8" x14ac:dyDescent="0.25">
      <c r="A1832" t="s">
        <v>622</v>
      </c>
      <c r="B1832">
        <v>74</v>
      </c>
      <c r="C1832" t="s">
        <v>92</v>
      </c>
      <c r="D1832" t="s">
        <v>93</v>
      </c>
      <c r="E1832" t="s">
        <v>91</v>
      </c>
      <c r="F1832" t="s">
        <v>449</v>
      </c>
      <c r="G1832">
        <v>0</v>
      </c>
      <c r="H1832">
        <v>17201962</v>
      </c>
    </row>
    <row r="1833" spans="1:8" x14ac:dyDescent="0.25">
      <c r="A1833" t="s">
        <v>622</v>
      </c>
      <c r="B1833">
        <v>81</v>
      </c>
      <c r="C1833" t="s">
        <v>94</v>
      </c>
      <c r="D1833" t="s">
        <v>95</v>
      </c>
      <c r="E1833" t="s">
        <v>91</v>
      </c>
      <c r="F1833" t="s">
        <v>449</v>
      </c>
      <c r="G1833">
        <v>0</v>
      </c>
      <c r="H1833">
        <v>1280362</v>
      </c>
    </row>
    <row r="1834" spans="1:8" x14ac:dyDescent="0.25">
      <c r="A1834" t="s">
        <v>622</v>
      </c>
      <c r="B1834">
        <v>82</v>
      </c>
      <c r="C1834" t="s">
        <v>96</v>
      </c>
      <c r="D1834" t="s">
        <v>97</v>
      </c>
      <c r="E1834" t="s">
        <v>91</v>
      </c>
      <c r="F1834" t="s">
        <v>449</v>
      </c>
      <c r="G1834">
        <v>0</v>
      </c>
      <c r="H1834">
        <v>7158086</v>
      </c>
    </row>
    <row r="1835" spans="1:8" x14ac:dyDescent="0.25">
      <c r="A1835" t="s">
        <v>622</v>
      </c>
      <c r="B1835">
        <v>83</v>
      </c>
      <c r="C1835" t="s">
        <v>98</v>
      </c>
      <c r="D1835" t="s">
        <v>99</v>
      </c>
      <c r="E1835" t="s">
        <v>91</v>
      </c>
      <c r="F1835" t="s">
        <v>449</v>
      </c>
      <c r="G1835">
        <v>0</v>
      </c>
      <c r="H1835">
        <v>1519186</v>
      </c>
    </row>
    <row r="1836" spans="1:8" x14ac:dyDescent="0.25">
      <c r="A1836" t="s">
        <v>622</v>
      </c>
      <c r="B1836">
        <v>86</v>
      </c>
      <c r="C1836" t="s">
        <v>100</v>
      </c>
      <c r="D1836" t="s">
        <v>101</v>
      </c>
      <c r="E1836" t="s">
        <v>91</v>
      </c>
      <c r="F1836" t="s">
        <v>449</v>
      </c>
      <c r="G1836">
        <v>0</v>
      </c>
      <c r="H1836">
        <v>1157633</v>
      </c>
    </row>
    <row r="1837" spans="1:8" x14ac:dyDescent="0.25">
      <c r="A1837" t="s">
        <v>622</v>
      </c>
      <c r="B1837">
        <v>87</v>
      </c>
      <c r="C1837" t="s">
        <v>102</v>
      </c>
      <c r="D1837" t="s">
        <v>103</v>
      </c>
      <c r="E1837" t="s">
        <v>91</v>
      </c>
      <c r="F1837" t="s">
        <v>449</v>
      </c>
      <c r="G1837">
        <v>0</v>
      </c>
      <c r="H1837">
        <v>308481</v>
      </c>
    </row>
    <row r="1838" spans="1:8" x14ac:dyDescent="0.25">
      <c r="A1838" t="s">
        <v>622</v>
      </c>
      <c r="B1838">
        <v>89</v>
      </c>
      <c r="C1838" t="s">
        <v>104</v>
      </c>
      <c r="D1838" t="s">
        <v>105</v>
      </c>
      <c r="E1838" t="s">
        <v>91</v>
      </c>
      <c r="F1838" t="s">
        <v>449</v>
      </c>
      <c r="G1838">
        <v>0</v>
      </c>
      <c r="H1838">
        <v>1094610</v>
      </c>
    </row>
    <row r="1839" spans="1:8" x14ac:dyDescent="0.25">
      <c r="A1839" t="s">
        <v>622</v>
      </c>
      <c r="B1839">
        <v>91</v>
      </c>
      <c r="C1839" t="s">
        <v>106</v>
      </c>
      <c r="D1839" t="s">
        <v>107</v>
      </c>
      <c r="E1839" t="s">
        <v>91</v>
      </c>
      <c r="F1839" t="s">
        <v>449</v>
      </c>
      <c r="G1839">
        <v>0</v>
      </c>
      <c r="H1839">
        <v>1031587</v>
      </c>
    </row>
    <row r="1840" spans="1:8" x14ac:dyDescent="0.25">
      <c r="A1840" t="s">
        <v>622</v>
      </c>
      <c r="B1840">
        <v>92</v>
      </c>
      <c r="C1840" t="s">
        <v>108</v>
      </c>
      <c r="D1840" t="s">
        <v>109</v>
      </c>
      <c r="E1840" t="s">
        <v>91</v>
      </c>
      <c r="F1840" t="s">
        <v>449</v>
      </c>
      <c r="G1840">
        <v>0</v>
      </c>
      <c r="H1840">
        <v>271994</v>
      </c>
    </row>
    <row r="1841" spans="1:8" x14ac:dyDescent="0.25">
      <c r="A1841" t="s">
        <v>622</v>
      </c>
      <c r="B1841">
        <v>93</v>
      </c>
      <c r="C1841" t="s">
        <v>110</v>
      </c>
      <c r="D1841" t="s">
        <v>111</v>
      </c>
      <c r="E1841" t="s">
        <v>91</v>
      </c>
      <c r="F1841" t="s">
        <v>449</v>
      </c>
      <c r="G1841">
        <v>0</v>
      </c>
      <c r="H1841">
        <v>3469582</v>
      </c>
    </row>
    <row r="1842" spans="1:8" x14ac:dyDescent="0.25">
      <c r="A1842" t="s">
        <v>622</v>
      </c>
      <c r="B1842">
        <v>94</v>
      </c>
      <c r="C1842" t="s">
        <v>112</v>
      </c>
      <c r="D1842" t="s">
        <v>113</v>
      </c>
      <c r="E1842" t="s">
        <v>91</v>
      </c>
      <c r="F1842" t="s">
        <v>449</v>
      </c>
      <c r="G1842">
        <v>0</v>
      </c>
      <c r="H1842">
        <v>3943913</v>
      </c>
    </row>
    <row r="1843" spans="1:8" x14ac:dyDescent="0.25">
      <c r="A1843" t="s">
        <v>622</v>
      </c>
      <c r="B1843">
        <v>95</v>
      </c>
      <c r="C1843" t="s">
        <v>114</v>
      </c>
      <c r="D1843" t="s">
        <v>115</v>
      </c>
      <c r="E1843" t="s">
        <v>91</v>
      </c>
      <c r="F1843" t="s">
        <v>449</v>
      </c>
      <c r="G1843">
        <v>0</v>
      </c>
      <c r="H1843">
        <v>1625330</v>
      </c>
    </row>
    <row r="1844" spans="1:8" x14ac:dyDescent="0.25">
      <c r="A1844" t="s">
        <v>622</v>
      </c>
      <c r="B1844">
        <v>97</v>
      </c>
      <c r="C1844" t="s">
        <v>116</v>
      </c>
      <c r="D1844" t="s">
        <v>117</v>
      </c>
      <c r="E1844" t="s">
        <v>91</v>
      </c>
      <c r="F1844" t="s">
        <v>449</v>
      </c>
      <c r="G1844">
        <v>0</v>
      </c>
      <c r="H1844">
        <v>1376555</v>
      </c>
    </row>
    <row r="1845" spans="1:8" x14ac:dyDescent="0.25">
      <c r="A1845" t="s">
        <v>622</v>
      </c>
      <c r="B1845">
        <v>98</v>
      </c>
      <c r="C1845" t="s">
        <v>118</v>
      </c>
      <c r="D1845" t="s">
        <v>119</v>
      </c>
      <c r="E1845" t="s">
        <v>91</v>
      </c>
      <c r="F1845" t="s">
        <v>449</v>
      </c>
      <c r="G1845">
        <v>0</v>
      </c>
      <c r="H1845">
        <v>1466114</v>
      </c>
    </row>
    <row r="1846" spans="1:8" x14ac:dyDescent="0.25">
      <c r="A1846" t="s">
        <v>622</v>
      </c>
      <c r="B1846" t="s">
        <v>120</v>
      </c>
      <c r="C1846" t="s">
        <v>121</v>
      </c>
      <c r="D1846" t="s">
        <v>122</v>
      </c>
      <c r="E1846" t="s">
        <v>91</v>
      </c>
      <c r="F1846" t="s">
        <v>449</v>
      </c>
      <c r="G1846">
        <v>0</v>
      </c>
      <c r="H1846">
        <v>3754844</v>
      </c>
    </row>
    <row r="1847" spans="1:8" x14ac:dyDescent="0.25">
      <c r="A1847" t="s">
        <v>622</v>
      </c>
      <c r="B1847" t="s">
        <v>123</v>
      </c>
      <c r="C1847" t="s">
        <v>124</v>
      </c>
      <c r="D1847" t="s">
        <v>125</v>
      </c>
      <c r="E1847" t="s">
        <v>91</v>
      </c>
      <c r="F1847" t="s">
        <v>449</v>
      </c>
      <c r="G1847">
        <v>0</v>
      </c>
      <c r="H1847">
        <v>1197437</v>
      </c>
    </row>
    <row r="1848" spans="1:8" x14ac:dyDescent="0.25">
      <c r="A1848" t="s">
        <v>622</v>
      </c>
      <c r="B1848" t="s">
        <v>126</v>
      </c>
      <c r="C1848" t="s">
        <v>127</v>
      </c>
      <c r="D1848" t="s">
        <v>128</v>
      </c>
      <c r="E1848" t="s">
        <v>91</v>
      </c>
      <c r="F1848" t="s">
        <v>449</v>
      </c>
      <c r="G1848">
        <v>0</v>
      </c>
      <c r="H1848">
        <v>4239126</v>
      </c>
    </row>
    <row r="1849" spans="1:8" x14ac:dyDescent="0.25">
      <c r="A1849" t="s">
        <v>622</v>
      </c>
      <c r="B1849" t="s">
        <v>129</v>
      </c>
      <c r="C1849" t="s">
        <v>130</v>
      </c>
      <c r="D1849" t="s">
        <v>131</v>
      </c>
      <c r="E1849" t="s">
        <v>91</v>
      </c>
      <c r="F1849" t="s">
        <v>449</v>
      </c>
      <c r="G1849">
        <v>0</v>
      </c>
      <c r="H1849">
        <v>8518056</v>
      </c>
    </row>
    <row r="1850" spans="1:8" x14ac:dyDescent="0.25">
      <c r="A1850" t="s">
        <v>622</v>
      </c>
      <c r="B1850" t="s">
        <v>132</v>
      </c>
      <c r="C1850" t="s">
        <v>133</v>
      </c>
      <c r="D1850" t="s">
        <v>134</v>
      </c>
      <c r="E1850" t="s">
        <v>91</v>
      </c>
      <c r="F1850" t="s">
        <v>449</v>
      </c>
      <c r="G1850">
        <v>0</v>
      </c>
      <c r="H1850">
        <v>1214022</v>
      </c>
    </row>
    <row r="1851" spans="1:8" x14ac:dyDescent="0.25">
      <c r="A1851" t="s">
        <v>622</v>
      </c>
      <c r="B1851" t="s">
        <v>135</v>
      </c>
      <c r="C1851" t="s">
        <v>136</v>
      </c>
      <c r="D1851" t="s">
        <v>137</v>
      </c>
      <c r="E1851" t="s">
        <v>91</v>
      </c>
      <c r="F1851" t="s">
        <v>449</v>
      </c>
      <c r="G1851">
        <v>0</v>
      </c>
      <c r="H1851">
        <v>3207539</v>
      </c>
    </row>
    <row r="1852" spans="1:8" x14ac:dyDescent="0.25">
      <c r="A1852" t="s">
        <v>622</v>
      </c>
      <c r="B1852" t="s">
        <v>138</v>
      </c>
      <c r="C1852" t="s">
        <v>139</v>
      </c>
      <c r="D1852" t="s">
        <v>140</v>
      </c>
      <c r="E1852" t="s">
        <v>91</v>
      </c>
      <c r="F1852" t="s">
        <v>449</v>
      </c>
      <c r="G1852">
        <v>0</v>
      </c>
      <c r="H1852">
        <v>235507</v>
      </c>
    </row>
    <row r="1853" spans="1:8" x14ac:dyDescent="0.25">
      <c r="A1853" t="s">
        <v>622</v>
      </c>
      <c r="B1853" t="s">
        <v>141</v>
      </c>
      <c r="C1853" t="s">
        <v>142</v>
      </c>
      <c r="D1853" t="s">
        <v>143</v>
      </c>
      <c r="E1853" t="s">
        <v>91</v>
      </c>
      <c r="F1853" t="s">
        <v>449</v>
      </c>
      <c r="G1853">
        <v>0</v>
      </c>
      <c r="H1853">
        <v>1078025</v>
      </c>
    </row>
    <row r="1854" spans="1:8" x14ac:dyDescent="0.25">
      <c r="A1854" t="s">
        <v>622</v>
      </c>
      <c r="B1854" t="s">
        <v>144</v>
      </c>
      <c r="C1854" t="s">
        <v>145</v>
      </c>
      <c r="D1854" t="s">
        <v>146</v>
      </c>
      <c r="E1854" t="s">
        <v>91</v>
      </c>
      <c r="F1854" t="s">
        <v>449</v>
      </c>
      <c r="G1854">
        <v>0</v>
      </c>
      <c r="H1854">
        <v>1784546</v>
      </c>
    </row>
    <row r="1855" spans="1:8" x14ac:dyDescent="0.25">
      <c r="A1855" t="s">
        <v>622</v>
      </c>
      <c r="B1855" t="s">
        <v>147</v>
      </c>
      <c r="C1855" t="s">
        <v>148</v>
      </c>
      <c r="D1855" t="s">
        <v>149</v>
      </c>
      <c r="E1855" t="s">
        <v>91</v>
      </c>
      <c r="F1855" t="s">
        <v>449</v>
      </c>
      <c r="G1855">
        <v>0</v>
      </c>
      <c r="H1855">
        <v>1688353</v>
      </c>
    </row>
    <row r="1856" spans="1:8" x14ac:dyDescent="0.25">
      <c r="A1856" t="s">
        <v>622</v>
      </c>
      <c r="B1856" t="s">
        <v>150</v>
      </c>
      <c r="C1856" t="s">
        <v>151</v>
      </c>
      <c r="D1856" t="s">
        <v>152</v>
      </c>
      <c r="E1856" t="s">
        <v>91</v>
      </c>
      <c r="F1856" t="s">
        <v>449</v>
      </c>
      <c r="G1856">
        <v>0</v>
      </c>
      <c r="H1856">
        <v>3021787</v>
      </c>
    </row>
    <row r="1857" spans="1:8" x14ac:dyDescent="0.25">
      <c r="A1857" t="s">
        <v>622</v>
      </c>
      <c r="B1857" t="s">
        <v>153</v>
      </c>
      <c r="C1857" t="s">
        <v>154</v>
      </c>
      <c r="D1857" t="s">
        <v>155</v>
      </c>
      <c r="E1857" t="s">
        <v>91</v>
      </c>
      <c r="F1857" t="s">
        <v>449</v>
      </c>
      <c r="G1857">
        <v>0</v>
      </c>
      <c r="H1857">
        <v>2855937</v>
      </c>
    </row>
    <row r="1858" spans="1:8" x14ac:dyDescent="0.25">
      <c r="A1858" t="s">
        <v>622</v>
      </c>
      <c r="B1858" t="s">
        <v>156</v>
      </c>
      <c r="C1858" t="s">
        <v>157</v>
      </c>
      <c r="D1858" t="s">
        <v>158</v>
      </c>
      <c r="E1858" t="s">
        <v>91</v>
      </c>
      <c r="F1858" t="s">
        <v>449</v>
      </c>
      <c r="G1858">
        <v>0</v>
      </c>
      <c r="H1858">
        <v>1724840</v>
      </c>
    </row>
    <row r="1859" spans="1:8" x14ac:dyDescent="0.25">
      <c r="A1859" t="s">
        <v>622</v>
      </c>
      <c r="B1859" t="s">
        <v>159</v>
      </c>
      <c r="C1859" t="s">
        <v>160</v>
      </c>
      <c r="D1859" t="s">
        <v>161</v>
      </c>
      <c r="E1859" t="s">
        <v>91</v>
      </c>
      <c r="F1859" t="s">
        <v>449</v>
      </c>
      <c r="G1859">
        <v>0</v>
      </c>
      <c r="H1859">
        <v>1731474</v>
      </c>
    </row>
    <row r="1860" spans="1:8" x14ac:dyDescent="0.25">
      <c r="A1860" t="s">
        <v>622</v>
      </c>
      <c r="B1860" t="s">
        <v>162</v>
      </c>
      <c r="C1860" t="s">
        <v>163</v>
      </c>
      <c r="D1860" t="s">
        <v>164</v>
      </c>
      <c r="E1860" t="s">
        <v>91</v>
      </c>
      <c r="F1860" t="s">
        <v>449</v>
      </c>
      <c r="G1860">
        <v>0</v>
      </c>
      <c r="H1860">
        <v>2265511</v>
      </c>
    </row>
    <row r="1861" spans="1:8" x14ac:dyDescent="0.25">
      <c r="A1861" t="s">
        <v>622</v>
      </c>
      <c r="B1861" t="s">
        <v>165</v>
      </c>
      <c r="C1861" t="s">
        <v>166</v>
      </c>
      <c r="D1861" t="s">
        <v>167</v>
      </c>
      <c r="E1861" t="s">
        <v>91</v>
      </c>
      <c r="F1861" t="s">
        <v>449</v>
      </c>
      <c r="G1861">
        <v>0</v>
      </c>
      <c r="H1861">
        <v>5280664</v>
      </c>
    </row>
    <row r="1862" spans="1:8" x14ac:dyDescent="0.25">
      <c r="A1862" t="s">
        <v>622</v>
      </c>
      <c r="B1862" t="s">
        <v>168</v>
      </c>
      <c r="C1862" t="s">
        <v>169</v>
      </c>
      <c r="D1862" t="s">
        <v>170</v>
      </c>
      <c r="E1862" t="s">
        <v>91</v>
      </c>
      <c r="F1862" t="s">
        <v>449</v>
      </c>
      <c r="G1862">
        <v>0</v>
      </c>
      <c r="H1862">
        <v>1243875</v>
      </c>
    </row>
    <row r="1863" spans="1:8" x14ac:dyDescent="0.25">
      <c r="A1863" t="s">
        <v>622</v>
      </c>
      <c r="B1863" t="s">
        <v>171</v>
      </c>
      <c r="C1863" t="s">
        <v>172</v>
      </c>
      <c r="D1863" t="s">
        <v>173</v>
      </c>
      <c r="E1863" t="s">
        <v>91</v>
      </c>
      <c r="F1863" t="s">
        <v>449</v>
      </c>
      <c r="G1863">
        <v>0</v>
      </c>
      <c r="H1863">
        <v>1393140</v>
      </c>
    </row>
    <row r="1864" spans="1:8" x14ac:dyDescent="0.25">
      <c r="A1864" t="s">
        <v>622</v>
      </c>
      <c r="B1864" t="s">
        <v>174</v>
      </c>
      <c r="C1864" t="s">
        <v>175</v>
      </c>
      <c r="D1864" t="s">
        <v>176</v>
      </c>
      <c r="E1864" t="s">
        <v>91</v>
      </c>
      <c r="F1864" t="s">
        <v>449</v>
      </c>
      <c r="G1864">
        <v>0</v>
      </c>
      <c r="H1864">
        <v>653449</v>
      </c>
    </row>
    <row r="1865" spans="1:8" x14ac:dyDescent="0.25">
      <c r="A1865" t="s">
        <v>622</v>
      </c>
      <c r="B1865" t="s">
        <v>177</v>
      </c>
      <c r="C1865" t="s">
        <v>178</v>
      </c>
      <c r="D1865" t="s">
        <v>179</v>
      </c>
      <c r="E1865" t="s">
        <v>91</v>
      </c>
      <c r="F1865" t="s">
        <v>449</v>
      </c>
      <c r="G1865">
        <v>0</v>
      </c>
      <c r="H1865">
        <v>3496118</v>
      </c>
    </row>
    <row r="1866" spans="1:8" x14ac:dyDescent="0.25">
      <c r="A1866" t="s">
        <v>622</v>
      </c>
      <c r="B1866" t="s">
        <v>180</v>
      </c>
      <c r="C1866" t="s">
        <v>181</v>
      </c>
      <c r="D1866" t="s">
        <v>182</v>
      </c>
      <c r="E1866" t="s">
        <v>91</v>
      </c>
      <c r="F1866" t="s">
        <v>449</v>
      </c>
      <c r="G1866">
        <v>0</v>
      </c>
      <c r="H1866">
        <v>3519337</v>
      </c>
    </row>
    <row r="1867" spans="1:8" x14ac:dyDescent="0.25">
      <c r="A1867" t="s">
        <v>622</v>
      </c>
      <c r="B1867" t="s">
        <v>183</v>
      </c>
      <c r="C1867" t="s">
        <v>184</v>
      </c>
      <c r="D1867" t="s">
        <v>185</v>
      </c>
      <c r="E1867" t="s">
        <v>91</v>
      </c>
      <c r="F1867" t="s">
        <v>449</v>
      </c>
      <c r="G1867">
        <v>0</v>
      </c>
      <c r="H1867">
        <v>3383340</v>
      </c>
    </row>
    <row r="1868" spans="1:8" x14ac:dyDescent="0.25">
      <c r="A1868" t="s">
        <v>622</v>
      </c>
      <c r="B1868" t="s">
        <v>186</v>
      </c>
      <c r="C1868" t="s">
        <v>187</v>
      </c>
      <c r="D1868" t="s">
        <v>188</v>
      </c>
      <c r="E1868" t="s">
        <v>91</v>
      </c>
      <c r="F1868" t="s">
        <v>449</v>
      </c>
      <c r="G1868">
        <v>0</v>
      </c>
      <c r="H1868">
        <v>3754844</v>
      </c>
    </row>
    <row r="1869" spans="1:8" x14ac:dyDescent="0.25">
      <c r="A1869" t="s">
        <v>622</v>
      </c>
      <c r="B1869" t="s">
        <v>189</v>
      </c>
      <c r="C1869" t="s">
        <v>190</v>
      </c>
      <c r="D1869" t="s">
        <v>191</v>
      </c>
      <c r="E1869" t="s">
        <v>91</v>
      </c>
      <c r="F1869" t="s">
        <v>449</v>
      </c>
      <c r="G1869">
        <v>0</v>
      </c>
      <c r="H1869">
        <v>2192537</v>
      </c>
    </row>
    <row r="1870" spans="1:8" x14ac:dyDescent="0.25">
      <c r="A1870" t="s">
        <v>622</v>
      </c>
      <c r="B1870" t="s">
        <v>192</v>
      </c>
      <c r="C1870" t="s">
        <v>193</v>
      </c>
      <c r="D1870" t="s">
        <v>194</v>
      </c>
      <c r="E1870" t="s">
        <v>91</v>
      </c>
      <c r="F1870" t="s">
        <v>449</v>
      </c>
      <c r="G1870">
        <v>0</v>
      </c>
      <c r="H1870">
        <v>1170901</v>
      </c>
    </row>
    <row r="1871" spans="1:8" x14ac:dyDescent="0.25">
      <c r="A1871" t="s">
        <v>622</v>
      </c>
      <c r="B1871" t="s">
        <v>195</v>
      </c>
      <c r="C1871" t="s">
        <v>196</v>
      </c>
      <c r="D1871" t="s">
        <v>197</v>
      </c>
      <c r="E1871" t="s">
        <v>91</v>
      </c>
      <c r="F1871" t="s">
        <v>449</v>
      </c>
      <c r="G1871">
        <v>0</v>
      </c>
      <c r="H1871">
        <v>2461214</v>
      </c>
    </row>
    <row r="1872" spans="1:8" x14ac:dyDescent="0.25">
      <c r="A1872" t="s">
        <v>622</v>
      </c>
      <c r="B1872" t="s">
        <v>198</v>
      </c>
      <c r="C1872" t="s">
        <v>199</v>
      </c>
      <c r="D1872" t="s">
        <v>200</v>
      </c>
      <c r="E1872" t="s">
        <v>91</v>
      </c>
      <c r="F1872" t="s">
        <v>449</v>
      </c>
      <c r="G1872">
        <v>0</v>
      </c>
      <c r="H1872">
        <v>2003468</v>
      </c>
    </row>
    <row r="1873" spans="1:8" x14ac:dyDescent="0.25">
      <c r="A1873" t="s">
        <v>622</v>
      </c>
      <c r="B1873" t="s">
        <v>201</v>
      </c>
      <c r="C1873" t="s">
        <v>202</v>
      </c>
      <c r="D1873" t="s">
        <v>203</v>
      </c>
      <c r="E1873" t="s">
        <v>91</v>
      </c>
      <c r="F1873" t="s">
        <v>449</v>
      </c>
      <c r="G1873">
        <v>0</v>
      </c>
      <c r="H1873">
        <v>5177837</v>
      </c>
    </row>
    <row r="1874" spans="1:8" x14ac:dyDescent="0.25">
      <c r="A1874" t="s">
        <v>622</v>
      </c>
      <c r="B1874" t="s">
        <v>204</v>
      </c>
      <c r="C1874" t="s">
        <v>205</v>
      </c>
      <c r="D1874" t="s">
        <v>206</v>
      </c>
      <c r="E1874" t="s">
        <v>91</v>
      </c>
      <c r="F1874" t="s">
        <v>449</v>
      </c>
      <c r="G1874">
        <v>0</v>
      </c>
      <c r="H1874">
        <v>5698606</v>
      </c>
    </row>
    <row r="1875" spans="1:8" x14ac:dyDescent="0.25">
      <c r="A1875" t="s">
        <v>622</v>
      </c>
      <c r="B1875" t="s">
        <v>207</v>
      </c>
      <c r="C1875" t="s">
        <v>208</v>
      </c>
      <c r="D1875" t="s">
        <v>209</v>
      </c>
      <c r="E1875" t="s">
        <v>91</v>
      </c>
      <c r="F1875" t="s">
        <v>449</v>
      </c>
      <c r="G1875">
        <v>0</v>
      </c>
      <c r="H1875">
        <v>3363438</v>
      </c>
    </row>
    <row r="1876" spans="1:8" x14ac:dyDescent="0.25">
      <c r="A1876" t="s">
        <v>622</v>
      </c>
      <c r="B1876" t="s">
        <v>210</v>
      </c>
      <c r="C1876" t="s">
        <v>211</v>
      </c>
      <c r="D1876" t="s">
        <v>212</v>
      </c>
      <c r="E1876" t="s">
        <v>91</v>
      </c>
      <c r="F1876" t="s">
        <v>449</v>
      </c>
      <c r="G1876">
        <v>0</v>
      </c>
      <c r="H1876">
        <v>1724840</v>
      </c>
    </row>
    <row r="1877" spans="1:8" x14ac:dyDescent="0.25">
      <c r="A1877" t="s">
        <v>622</v>
      </c>
      <c r="B1877" t="s">
        <v>213</v>
      </c>
      <c r="C1877" t="s">
        <v>214</v>
      </c>
      <c r="D1877" t="s">
        <v>215</v>
      </c>
      <c r="E1877" t="s">
        <v>91</v>
      </c>
      <c r="F1877" t="s">
        <v>449</v>
      </c>
      <c r="G1877">
        <v>0</v>
      </c>
      <c r="H1877">
        <v>0</v>
      </c>
    </row>
    <row r="1878" spans="1:8" x14ac:dyDescent="0.25">
      <c r="A1878" t="s">
        <v>622</v>
      </c>
      <c r="B1878" t="s">
        <v>216</v>
      </c>
      <c r="C1878" t="s">
        <v>217</v>
      </c>
      <c r="D1878" t="s">
        <v>218</v>
      </c>
      <c r="E1878" t="s">
        <v>91</v>
      </c>
      <c r="F1878" t="s">
        <v>449</v>
      </c>
      <c r="G1878">
        <v>0</v>
      </c>
      <c r="H1878">
        <v>925443</v>
      </c>
    </row>
    <row r="1879" spans="1:8" x14ac:dyDescent="0.25">
      <c r="A1879" t="s">
        <v>622</v>
      </c>
      <c r="B1879" t="s">
        <v>219</v>
      </c>
      <c r="C1879" t="s">
        <v>220</v>
      </c>
      <c r="D1879" t="s">
        <v>221</v>
      </c>
      <c r="E1879" t="s">
        <v>91</v>
      </c>
      <c r="F1879" t="s">
        <v>449</v>
      </c>
      <c r="G1879">
        <v>0</v>
      </c>
      <c r="H1879">
        <v>1738108</v>
      </c>
    </row>
    <row r="1880" spans="1:8" x14ac:dyDescent="0.25">
      <c r="A1880" t="s">
        <v>622</v>
      </c>
      <c r="B1880" t="s">
        <v>222</v>
      </c>
      <c r="C1880" t="s">
        <v>223</v>
      </c>
      <c r="D1880" t="s">
        <v>224</v>
      </c>
      <c r="E1880" t="s">
        <v>91</v>
      </c>
      <c r="F1880" t="s">
        <v>449</v>
      </c>
      <c r="G1880">
        <v>0</v>
      </c>
      <c r="H1880">
        <v>968564</v>
      </c>
    </row>
    <row r="1881" spans="1:8" x14ac:dyDescent="0.25">
      <c r="A1881" t="s">
        <v>622</v>
      </c>
      <c r="B1881" t="s">
        <v>225</v>
      </c>
      <c r="C1881" t="s">
        <v>226</v>
      </c>
      <c r="D1881" t="s">
        <v>227</v>
      </c>
      <c r="E1881" t="s">
        <v>91</v>
      </c>
      <c r="F1881" t="s">
        <v>449</v>
      </c>
      <c r="G1881">
        <v>0</v>
      </c>
      <c r="H1881">
        <v>2169318</v>
      </c>
    </row>
    <row r="1882" spans="1:8" x14ac:dyDescent="0.25">
      <c r="A1882" t="s">
        <v>622</v>
      </c>
      <c r="B1882" t="s">
        <v>228</v>
      </c>
      <c r="C1882" t="s">
        <v>229</v>
      </c>
      <c r="D1882" t="s">
        <v>230</v>
      </c>
      <c r="E1882" t="s">
        <v>91</v>
      </c>
      <c r="F1882" t="s">
        <v>449</v>
      </c>
      <c r="G1882">
        <v>0</v>
      </c>
      <c r="H1882">
        <v>743008</v>
      </c>
    </row>
    <row r="1883" spans="1:8" x14ac:dyDescent="0.25">
      <c r="A1883" t="s">
        <v>622</v>
      </c>
      <c r="B1883" t="s">
        <v>231</v>
      </c>
      <c r="C1883" t="s">
        <v>232</v>
      </c>
      <c r="D1883" t="s">
        <v>233</v>
      </c>
      <c r="E1883" t="s">
        <v>91</v>
      </c>
      <c r="F1883" t="s">
        <v>449</v>
      </c>
      <c r="G1883">
        <v>0</v>
      </c>
      <c r="H1883">
        <v>1439578</v>
      </c>
    </row>
    <row r="1884" spans="1:8" x14ac:dyDescent="0.25">
      <c r="A1884" t="s">
        <v>622</v>
      </c>
      <c r="B1884" t="s">
        <v>234</v>
      </c>
      <c r="C1884" t="s">
        <v>235</v>
      </c>
      <c r="D1884" t="s">
        <v>236</v>
      </c>
      <c r="E1884" t="s">
        <v>91</v>
      </c>
      <c r="F1884" t="s">
        <v>449</v>
      </c>
      <c r="G1884">
        <v>0</v>
      </c>
      <c r="H1884">
        <v>1190803</v>
      </c>
    </row>
    <row r="1885" spans="1:8" x14ac:dyDescent="0.25">
      <c r="A1885" t="s">
        <v>622</v>
      </c>
      <c r="B1885" t="s">
        <v>237</v>
      </c>
      <c r="C1885" t="s">
        <v>238</v>
      </c>
      <c r="D1885" t="s">
        <v>239</v>
      </c>
      <c r="E1885" t="s">
        <v>91</v>
      </c>
      <c r="F1885" t="s">
        <v>449</v>
      </c>
      <c r="G1885">
        <v>0</v>
      </c>
      <c r="H1885">
        <v>2444629</v>
      </c>
    </row>
    <row r="1886" spans="1:8" x14ac:dyDescent="0.25">
      <c r="A1886" t="s">
        <v>622</v>
      </c>
      <c r="B1886" t="s">
        <v>240</v>
      </c>
      <c r="C1886" t="s">
        <v>241</v>
      </c>
      <c r="D1886" t="s">
        <v>242</v>
      </c>
      <c r="E1886" t="s">
        <v>91</v>
      </c>
      <c r="F1886" t="s">
        <v>449</v>
      </c>
      <c r="G1886">
        <v>0</v>
      </c>
      <c r="H1886">
        <v>1502601</v>
      </c>
    </row>
    <row r="1887" spans="1:8" x14ac:dyDescent="0.25">
      <c r="A1887" t="s">
        <v>622</v>
      </c>
      <c r="B1887" t="s">
        <v>243</v>
      </c>
      <c r="C1887" t="s">
        <v>244</v>
      </c>
      <c r="D1887" t="s">
        <v>245</v>
      </c>
      <c r="E1887" t="s">
        <v>91</v>
      </c>
      <c r="F1887" t="s">
        <v>449</v>
      </c>
      <c r="G1887">
        <v>0</v>
      </c>
      <c r="H1887">
        <v>6766680</v>
      </c>
    </row>
    <row r="1888" spans="1:8" x14ac:dyDescent="0.25">
      <c r="A1888" t="s">
        <v>622</v>
      </c>
      <c r="B1888" t="s">
        <v>246</v>
      </c>
      <c r="C1888" t="s">
        <v>247</v>
      </c>
      <c r="D1888" t="s">
        <v>248</v>
      </c>
      <c r="E1888" t="s">
        <v>91</v>
      </c>
      <c r="F1888" t="s">
        <v>449</v>
      </c>
      <c r="G1888">
        <v>0</v>
      </c>
      <c r="H1888">
        <v>3350170</v>
      </c>
    </row>
    <row r="1889" spans="1:8" x14ac:dyDescent="0.25">
      <c r="A1889" t="s">
        <v>622</v>
      </c>
      <c r="B1889" t="s">
        <v>249</v>
      </c>
      <c r="C1889" t="s">
        <v>250</v>
      </c>
      <c r="D1889" t="s">
        <v>251</v>
      </c>
      <c r="E1889" t="s">
        <v>91</v>
      </c>
      <c r="F1889" t="s">
        <v>449</v>
      </c>
      <c r="G1889">
        <v>0</v>
      </c>
      <c r="H1889">
        <v>951979</v>
      </c>
    </row>
    <row r="1890" spans="1:8" x14ac:dyDescent="0.25">
      <c r="A1890" t="s">
        <v>622</v>
      </c>
      <c r="B1890" t="s">
        <v>252</v>
      </c>
      <c r="C1890" t="s">
        <v>253</v>
      </c>
      <c r="D1890" t="s">
        <v>254</v>
      </c>
      <c r="E1890" t="s">
        <v>91</v>
      </c>
      <c r="F1890" t="s">
        <v>449</v>
      </c>
      <c r="G1890">
        <v>0</v>
      </c>
      <c r="H1890">
        <v>2656917</v>
      </c>
    </row>
    <row r="1891" spans="1:8" x14ac:dyDescent="0.25">
      <c r="A1891" t="s">
        <v>622</v>
      </c>
      <c r="B1891" t="s">
        <v>255</v>
      </c>
      <c r="C1891" t="s">
        <v>256</v>
      </c>
      <c r="D1891" t="s">
        <v>257</v>
      </c>
      <c r="E1891" t="s">
        <v>91</v>
      </c>
      <c r="F1891" t="s">
        <v>449</v>
      </c>
      <c r="G1891">
        <v>0</v>
      </c>
      <c r="H1891">
        <v>1214022</v>
      </c>
    </row>
    <row r="1892" spans="1:8" x14ac:dyDescent="0.25">
      <c r="A1892" t="s">
        <v>622</v>
      </c>
      <c r="B1892" t="s">
        <v>258</v>
      </c>
      <c r="C1892" t="s">
        <v>259</v>
      </c>
      <c r="D1892" t="s">
        <v>260</v>
      </c>
      <c r="E1892" t="s">
        <v>91</v>
      </c>
      <c r="F1892" t="s">
        <v>449</v>
      </c>
      <c r="G1892">
        <v>0</v>
      </c>
      <c r="H1892">
        <v>6292349</v>
      </c>
    </row>
    <row r="1893" spans="1:8" x14ac:dyDescent="0.25">
      <c r="A1893" t="s">
        <v>622</v>
      </c>
      <c r="B1893" t="s">
        <v>261</v>
      </c>
      <c r="C1893" t="s">
        <v>262</v>
      </c>
      <c r="D1893" t="s">
        <v>263</v>
      </c>
      <c r="E1893" t="s">
        <v>91</v>
      </c>
      <c r="F1893" t="s">
        <v>449</v>
      </c>
      <c r="G1893">
        <v>0</v>
      </c>
      <c r="H1893">
        <v>3393291</v>
      </c>
    </row>
    <row r="1894" spans="1:8" x14ac:dyDescent="0.25">
      <c r="A1894" t="s">
        <v>622</v>
      </c>
      <c r="B1894" t="s">
        <v>264</v>
      </c>
      <c r="C1894" t="s">
        <v>265</v>
      </c>
      <c r="D1894" t="s">
        <v>266</v>
      </c>
      <c r="E1894" t="s">
        <v>91</v>
      </c>
      <c r="F1894" t="s">
        <v>449</v>
      </c>
      <c r="G1894">
        <v>0</v>
      </c>
      <c r="H1894">
        <v>4663702</v>
      </c>
    </row>
    <row r="1895" spans="1:8" x14ac:dyDescent="0.25">
      <c r="A1895" t="s">
        <v>622</v>
      </c>
      <c r="B1895" t="s">
        <v>267</v>
      </c>
      <c r="C1895" t="s">
        <v>268</v>
      </c>
      <c r="D1895" t="s">
        <v>269</v>
      </c>
      <c r="E1895" t="s">
        <v>91</v>
      </c>
      <c r="F1895" t="s">
        <v>449</v>
      </c>
      <c r="G1895">
        <v>0</v>
      </c>
      <c r="H1895">
        <v>4524388</v>
      </c>
    </row>
    <row r="1896" spans="1:8" x14ac:dyDescent="0.25">
      <c r="A1896" t="s">
        <v>622</v>
      </c>
      <c r="B1896" t="s">
        <v>270</v>
      </c>
      <c r="C1896" t="s">
        <v>271</v>
      </c>
      <c r="D1896" t="s">
        <v>272</v>
      </c>
      <c r="E1896" t="s">
        <v>91</v>
      </c>
      <c r="F1896" t="s">
        <v>449</v>
      </c>
      <c r="G1896">
        <v>0</v>
      </c>
      <c r="H1896">
        <v>2988617</v>
      </c>
    </row>
    <row r="1897" spans="1:8" x14ac:dyDescent="0.25">
      <c r="A1897" t="s">
        <v>622</v>
      </c>
      <c r="B1897" t="s">
        <v>273</v>
      </c>
      <c r="C1897" t="s">
        <v>274</v>
      </c>
      <c r="D1897" t="s">
        <v>275</v>
      </c>
      <c r="E1897" t="s">
        <v>91</v>
      </c>
      <c r="F1897" t="s">
        <v>449</v>
      </c>
      <c r="G1897">
        <v>0</v>
      </c>
      <c r="H1897">
        <v>1675085</v>
      </c>
    </row>
    <row r="1898" spans="1:8" x14ac:dyDescent="0.25">
      <c r="A1898" t="s">
        <v>622</v>
      </c>
      <c r="B1898" t="s">
        <v>276</v>
      </c>
      <c r="C1898" t="s">
        <v>277</v>
      </c>
      <c r="D1898" t="s">
        <v>278</v>
      </c>
      <c r="E1898" t="s">
        <v>91</v>
      </c>
      <c r="F1898" t="s">
        <v>449</v>
      </c>
      <c r="G1898">
        <v>0</v>
      </c>
      <c r="H1898">
        <v>3698455</v>
      </c>
    </row>
    <row r="1899" spans="1:8" x14ac:dyDescent="0.25">
      <c r="A1899" t="s">
        <v>622</v>
      </c>
      <c r="B1899" t="s">
        <v>279</v>
      </c>
      <c r="C1899" t="s">
        <v>280</v>
      </c>
      <c r="D1899" t="s">
        <v>281</v>
      </c>
      <c r="E1899" t="s">
        <v>91</v>
      </c>
      <c r="F1899" t="s">
        <v>449</v>
      </c>
      <c r="G1899">
        <v>0</v>
      </c>
      <c r="H1899">
        <v>537354</v>
      </c>
    </row>
    <row r="1900" spans="1:8" x14ac:dyDescent="0.25">
      <c r="A1900" t="s">
        <v>622</v>
      </c>
      <c r="B1900" t="s">
        <v>282</v>
      </c>
      <c r="C1900" t="s">
        <v>283</v>
      </c>
      <c r="D1900" t="s">
        <v>284</v>
      </c>
      <c r="E1900" t="s">
        <v>91</v>
      </c>
      <c r="F1900" t="s">
        <v>449</v>
      </c>
      <c r="G1900">
        <v>0</v>
      </c>
      <c r="H1900">
        <v>1333434</v>
      </c>
    </row>
    <row r="1901" spans="1:8" x14ac:dyDescent="0.25">
      <c r="A1901" t="s">
        <v>622</v>
      </c>
      <c r="B1901" t="s">
        <v>285</v>
      </c>
      <c r="C1901" t="s">
        <v>286</v>
      </c>
      <c r="D1901" t="s">
        <v>287</v>
      </c>
      <c r="E1901" t="s">
        <v>91</v>
      </c>
      <c r="F1901" t="s">
        <v>449</v>
      </c>
      <c r="G1901">
        <v>0</v>
      </c>
      <c r="H1901">
        <v>3545873</v>
      </c>
    </row>
    <row r="1902" spans="1:8" x14ac:dyDescent="0.25">
      <c r="A1902" t="s">
        <v>622</v>
      </c>
      <c r="B1902" t="s">
        <v>288</v>
      </c>
      <c r="C1902" t="s">
        <v>289</v>
      </c>
      <c r="D1902" t="s">
        <v>290</v>
      </c>
      <c r="E1902" t="s">
        <v>91</v>
      </c>
      <c r="F1902" t="s">
        <v>449</v>
      </c>
      <c r="G1902">
        <v>0</v>
      </c>
      <c r="H1902">
        <v>1399774</v>
      </c>
    </row>
    <row r="1903" spans="1:8" x14ac:dyDescent="0.25">
      <c r="A1903" t="s">
        <v>622</v>
      </c>
      <c r="B1903" t="s">
        <v>291</v>
      </c>
      <c r="C1903" t="s">
        <v>292</v>
      </c>
      <c r="D1903" t="s">
        <v>293</v>
      </c>
      <c r="E1903" t="s">
        <v>91</v>
      </c>
      <c r="F1903" t="s">
        <v>449</v>
      </c>
      <c r="G1903">
        <v>0</v>
      </c>
      <c r="H1903">
        <v>0</v>
      </c>
    </row>
    <row r="1904" spans="1:8" x14ac:dyDescent="0.25">
      <c r="A1904" t="s">
        <v>622</v>
      </c>
      <c r="B1904" t="s">
        <v>294</v>
      </c>
      <c r="C1904" t="s">
        <v>295</v>
      </c>
      <c r="D1904" t="s">
        <v>296</v>
      </c>
      <c r="E1904" t="s">
        <v>91</v>
      </c>
      <c r="F1904" t="s">
        <v>449</v>
      </c>
      <c r="G1904">
        <v>0</v>
      </c>
      <c r="H1904">
        <v>1469431</v>
      </c>
    </row>
    <row r="1905" spans="1:8" x14ac:dyDescent="0.25">
      <c r="A1905" t="s">
        <v>622</v>
      </c>
      <c r="B1905" t="s">
        <v>297</v>
      </c>
      <c r="C1905" t="s">
        <v>298</v>
      </c>
      <c r="D1905" t="s">
        <v>299</v>
      </c>
      <c r="E1905" t="s">
        <v>91</v>
      </c>
      <c r="F1905" t="s">
        <v>449</v>
      </c>
      <c r="G1905">
        <v>0</v>
      </c>
      <c r="H1905">
        <v>3549190</v>
      </c>
    </row>
    <row r="1906" spans="1:8" x14ac:dyDescent="0.25">
      <c r="A1906" t="s">
        <v>622</v>
      </c>
      <c r="B1906" t="s">
        <v>300</v>
      </c>
      <c r="C1906" t="s">
        <v>301</v>
      </c>
      <c r="D1906" t="s">
        <v>302</v>
      </c>
      <c r="E1906" t="s">
        <v>91</v>
      </c>
      <c r="F1906" t="s">
        <v>449</v>
      </c>
      <c r="G1906">
        <v>0</v>
      </c>
      <c r="H1906">
        <v>852469</v>
      </c>
    </row>
    <row r="1907" spans="1:8" x14ac:dyDescent="0.25">
      <c r="A1907" t="s">
        <v>622</v>
      </c>
      <c r="B1907" t="s">
        <v>303</v>
      </c>
      <c r="C1907" t="s">
        <v>304</v>
      </c>
      <c r="D1907" t="s">
        <v>305</v>
      </c>
      <c r="E1907" t="s">
        <v>91</v>
      </c>
      <c r="F1907" t="s">
        <v>449</v>
      </c>
      <c r="G1907">
        <v>0</v>
      </c>
      <c r="H1907">
        <v>2215756</v>
      </c>
    </row>
    <row r="1908" spans="1:8" x14ac:dyDescent="0.25">
      <c r="A1908" t="s">
        <v>622</v>
      </c>
      <c r="B1908" t="s">
        <v>306</v>
      </c>
      <c r="C1908" t="s">
        <v>307</v>
      </c>
      <c r="D1908" t="s">
        <v>308</v>
      </c>
      <c r="E1908" t="s">
        <v>91</v>
      </c>
      <c r="F1908" t="s">
        <v>449</v>
      </c>
      <c r="G1908">
        <v>0</v>
      </c>
      <c r="H1908">
        <v>1476065</v>
      </c>
    </row>
    <row r="1909" spans="1:8" x14ac:dyDescent="0.25">
      <c r="A1909" t="s">
        <v>622</v>
      </c>
      <c r="B1909" t="s">
        <v>309</v>
      </c>
      <c r="C1909" t="s">
        <v>310</v>
      </c>
      <c r="D1909" t="s">
        <v>311</v>
      </c>
      <c r="E1909" t="s">
        <v>91</v>
      </c>
      <c r="F1909" t="s">
        <v>449</v>
      </c>
      <c r="G1909">
        <v>0</v>
      </c>
      <c r="H1909">
        <v>1087976</v>
      </c>
    </row>
    <row r="1910" spans="1:8" x14ac:dyDescent="0.25">
      <c r="A1910" t="s">
        <v>622</v>
      </c>
      <c r="B1910" t="s">
        <v>312</v>
      </c>
      <c r="C1910" t="s">
        <v>313</v>
      </c>
      <c r="D1910" t="s">
        <v>314</v>
      </c>
      <c r="E1910" t="s">
        <v>91</v>
      </c>
      <c r="F1910" t="s">
        <v>449</v>
      </c>
      <c r="G1910">
        <v>0</v>
      </c>
      <c r="H1910">
        <v>2132831</v>
      </c>
    </row>
    <row r="1911" spans="1:8" x14ac:dyDescent="0.25">
      <c r="A1911" t="s">
        <v>622</v>
      </c>
      <c r="B1911" t="s">
        <v>315</v>
      </c>
      <c r="C1911" t="s">
        <v>316</v>
      </c>
      <c r="D1911" t="s">
        <v>317</v>
      </c>
      <c r="E1911" t="s">
        <v>91</v>
      </c>
      <c r="F1911" t="s">
        <v>449</v>
      </c>
      <c r="G1911">
        <v>0</v>
      </c>
      <c r="H1911">
        <v>812665</v>
      </c>
    </row>
    <row r="1912" spans="1:8" x14ac:dyDescent="0.25">
      <c r="A1912" t="s">
        <v>622</v>
      </c>
      <c r="B1912" t="s">
        <v>318</v>
      </c>
      <c r="C1912" t="s">
        <v>319</v>
      </c>
      <c r="D1912" t="s">
        <v>320</v>
      </c>
      <c r="E1912" t="s">
        <v>91</v>
      </c>
      <c r="F1912" t="s">
        <v>449</v>
      </c>
      <c r="G1912">
        <v>0</v>
      </c>
      <c r="H1912">
        <v>1910592</v>
      </c>
    </row>
    <row r="1913" spans="1:8" x14ac:dyDescent="0.25">
      <c r="A1913" t="s">
        <v>622</v>
      </c>
      <c r="B1913" t="s">
        <v>321</v>
      </c>
      <c r="C1913" t="s">
        <v>322</v>
      </c>
      <c r="D1913" t="s">
        <v>323</v>
      </c>
      <c r="E1913" t="s">
        <v>91</v>
      </c>
      <c r="F1913" t="s">
        <v>449</v>
      </c>
      <c r="G1913">
        <v>0</v>
      </c>
      <c r="H1913">
        <v>3008519</v>
      </c>
    </row>
    <row r="1914" spans="1:8" x14ac:dyDescent="0.25">
      <c r="A1914" t="s">
        <v>622</v>
      </c>
      <c r="B1914" t="s">
        <v>324</v>
      </c>
      <c r="C1914" t="s">
        <v>325</v>
      </c>
      <c r="D1914" t="s">
        <v>326</v>
      </c>
      <c r="E1914" t="s">
        <v>91</v>
      </c>
      <c r="F1914" t="s">
        <v>449</v>
      </c>
      <c r="G1914">
        <v>0</v>
      </c>
      <c r="H1914">
        <v>998417</v>
      </c>
    </row>
    <row r="1915" spans="1:8" x14ac:dyDescent="0.25">
      <c r="A1915" t="s">
        <v>622</v>
      </c>
      <c r="B1915" t="s">
        <v>327</v>
      </c>
      <c r="C1915" t="s">
        <v>328</v>
      </c>
      <c r="D1915" t="s">
        <v>329</v>
      </c>
      <c r="E1915" t="s">
        <v>91</v>
      </c>
      <c r="F1915" t="s">
        <v>449</v>
      </c>
      <c r="G1915">
        <v>0</v>
      </c>
      <c r="H1915">
        <v>1754693</v>
      </c>
    </row>
    <row r="1916" spans="1:8" x14ac:dyDescent="0.25">
      <c r="A1916" t="s">
        <v>622</v>
      </c>
      <c r="B1916" t="s">
        <v>330</v>
      </c>
      <c r="C1916" t="s">
        <v>331</v>
      </c>
      <c r="D1916" t="s">
        <v>332</v>
      </c>
      <c r="E1916" t="s">
        <v>91</v>
      </c>
      <c r="F1916" t="s">
        <v>449</v>
      </c>
      <c r="G1916">
        <v>0</v>
      </c>
      <c r="H1916">
        <v>0</v>
      </c>
    </row>
    <row r="1917" spans="1:8" x14ac:dyDescent="0.25">
      <c r="A1917" t="s">
        <v>622</v>
      </c>
      <c r="B1917" t="s">
        <v>333</v>
      </c>
      <c r="C1917" t="s">
        <v>334</v>
      </c>
      <c r="D1917" t="s">
        <v>335</v>
      </c>
      <c r="E1917" t="s">
        <v>91</v>
      </c>
      <c r="F1917" t="s">
        <v>449</v>
      </c>
      <c r="G1917">
        <v>0</v>
      </c>
      <c r="H1917">
        <v>325066</v>
      </c>
    </row>
    <row r="1918" spans="1:8" x14ac:dyDescent="0.25">
      <c r="A1918" t="s">
        <v>622</v>
      </c>
      <c r="B1918" t="s">
        <v>336</v>
      </c>
      <c r="C1918" t="s">
        <v>337</v>
      </c>
      <c r="D1918" t="s">
        <v>338</v>
      </c>
      <c r="E1918" t="s">
        <v>91</v>
      </c>
      <c r="F1918" t="s">
        <v>449</v>
      </c>
      <c r="G1918">
        <v>0</v>
      </c>
      <c r="H1918">
        <v>490916</v>
      </c>
    </row>
    <row r="1919" spans="1:8" x14ac:dyDescent="0.25">
      <c r="A1919" t="s">
        <v>622</v>
      </c>
      <c r="B1919" t="s">
        <v>339</v>
      </c>
      <c r="C1919" t="s">
        <v>340</v>
      </c>
      <c r="D1919" t="s">
        <v>341</v>
      </c>
      <c r="E1919" t="s">
        <v>91</v>
      </c>
      <c r="F1919" t="s">
        <v>449</v>
      </c>
      <c r="G1919">
        <v>0</v>
      </c>
      <c r="H1919">
        <v>9476669</v>
      </c>
    </row>
    <row r="1920" spans="1:8" x14ac:dyDescent="0.25">
      <c r="A1920" t="s">
        <v>622</v>
      </c>
      <c r="B1920" t="s">
        <v>342</v>
      </c>
      <c r="C1920" t="s">
        <v>343</v>
      </c>
      <c r="D1920" t="s">
        <v>344</v>
      </c>
      <c r="E1920" t="s">
        <v>91</v>
      </c>
      <c r="F1920" t="s">
        <v>449</v>
      </c>
      <c r="G1920">
        <v>0</v>
      </c>
      <c r="H1920">
        <v>696570</v>
      </c>
    </row>
    <row r="1921" spans="1:8" x14ac:dyDescent="0.25">
      <c r="A1921" t="s">
        <v>622</v>
      </c>
      <c r="B1921" t="s">
        <v>345</v>
      </c>
      <c r="C1921" t="s">
        <v>346</v>
      </c>
      <c r="D1921" t="s">
        <v>347</v>
      </c>
      <c r="E1921" t="s">
        <v>91</v>
      </c>
      <c r="F1921" t="s">
        <v>449</v>
      </c>
      <c r="G1921">
        <v>0</v>
      </c>
      <c r="H1921">
        <v>1495967</v>
      </c>
    </row>
    <row r="1922" spans="1:8" x14ac:dyDescent="0.25">
      <c r="A1922" t="s">
        <v>622</v>
      </c>
      <c r="B1922" t="s">
        <v>348</v>
      </c>
      <c r="C1922" t="s">
        <v>349</v>
      </c>
      <c r="D1922" t="s">
        <v>350</v>
      </c>
      <c r="E1922" t="s">
        <v>91</v>
      </c>
      <c r="F1922" t="s">
        <v>449</v>
      </c>
      <c r="G1922">
        <v>0</v>
      </c>
      <c r="H1922">
        <v>2295364</v>
      </c>
    </row>
    <row r="1923" spans="1:8" x14ac:dyDescent="0.25">
      <c r="A1923" t="s">
        <v>622</v>
      </c>
      <c r="B1923" t="s">
        <v>351</v>
      </c>
      <c r="C1923" t="s">
        <v>352</v>
      </c>
      <c r="D1923" t="s">
        <v>353</v>
      </c>
      <c r="E1923" t="s">
        <v>91</v>
      </c>
      <c r="F1923" t="s">
        <v>449</v>
      </c>
      <c r="G1923">
        <v>0</v>
      </c>
      <c r="H1923">
        <v>1174218</v>
      </c>
    </row>
    <row r="1924" spans="1:8" x14ac:dyDescent="0.25">
      <c r="A1924" t="s">
        <v>622</v>
      </c>
      <c r="B1924" t="s">
        <v>354</v>
      </c>
      <c r="C1924" t="s">
        <v>355</v>
      </c>
      <c r="D1924" t="s">
        <v>356</v>
      </c>
      <c r="E1924" t="s">
        <v>91</v>
      </c>
      <c r="F1924" t="s">
        <v>449</v>
      </c>
      <c r="G1924">
        <v>0</v>
      </c>
      <c r="H1924">
        <v>1980249</v>
      </c>
    </row>
    <row r="1925" spans="1:8" x14ac:dyDescent="0.25">
      <c r="A1925" t="s">
        <v>622</v>
      </c>
      <c r="B1925" t="s">
        <v>357</v>
      </c>
      <c r="C1925" t="s">
        <v>358</v>
      </c>
      <c r="D1925" t="s">
        <v>359</v>
      </c>
      <c r="E1925" t="s">
        <v>91</v>
      </c>
      <c r="F1925" t="s">
        <v>449</v>
      </c>
      <c r="G1925">
        <v>0</v>
      </c>
      <c r="H1925">
        <v>1525820</v>
      </c>
    </row>
    <row r="1926" spans="1:8" x14ac:dyDescent="0.25">
      <c r="A1926" t="s">
        <v>622</v>
      </c>
      <c r="B1926" t="s">
        <v>360</v>
      </c>
      <c r="C1926" t="s">
        <v>361</v>
      </c>
      <c r="D1926" t="s">
        <v>362</v>
      </c>
      <c r="E1926" t="s">
        <v>91</v>
      </c>
      <c r="F1926" t="s">
        <v>449</v>
      </c>
      <c r="G1926">
        <v>0</v>
      </c>
      <c r="H1926">
        <v>2066491</v>
      </c>
    </row>
    <row r="1927" spans="1:8" x14ac:dyDescent="0.25">
      <c r="A1927" t="s">
        <v>622</v>
      </c>
      <c r="B1927" t="s">
        <v>363</v>
      </c>
      <c r="C1927" t="s">
        <v>364</v>
      </c>
      <c r="D1927" t="s">
        <v>365</v>
      </c>
      <c r="E1927" t="s">
        <v>91</v>
      </c>
      <c r="F1927" t="s">
        <v>449</v>
      </c>
      <c r="G1927">
        <v>0</v>
      </c>
      <c r="H1927">
        <v>3164418</v>
      </c>
    </row>
    <row r="1928" spans="1:8" x14ac:dyDescent="0.25">
      <c r="A1928" t="s">
        <v>622</v>
      </c>
      <c r="B1928" t="s">
        <v>366</v>
      </c>
      <c r="C1928" t="s">
        <v>367</v>
      </c>
      <c r="D1928" t="s">
        <v>368</v>
      </c>
      <c r="E1928" t="s">
        <v>91</v>
      </c>
      <c r="F1928" t="s">
        <v>449</v>
      </c>
      <c r="G1928">
        <v>0</v>
      </c>
      <c r="H1928">
        <v>743008</v>
      </c>
    </row>
    <row r="1929" spans="1:8" x14ac:dyDescent="0.25">
      <c r="A1929" t="s">
        <v>622</v>
      </c>
      <c r="B1929" t="s">
        <v>369</v>
      </c>
      <c r="C1929" t="s">
        <v>370</v>
      </c>
      <c r="D1929" t="s">
        <v>371</v>
      </c>
      <c r="E1929" t="s">
        <v>91</v>
      </c>
      <c r="F1929" t="s">
        <v>449</v>
      </c>
      <c r="G1929">
        <v>0</v>
      </c>
      <c r="H1929">
        <v>1900641</v>
      </c>
    </row>
    <row r="1930" spans="1:8" x14ac:dyDescent="0.25">
      <c r="A1930" t="s">
        <v>622</v>
      </c>
      <c r="B1930" t="s">
        <v>372</v>
      </c>
      <c r="C1930" t="s">
        <v>373</v>
      </c>
      <c r="D1930" t="s">
        <v>374</v>
      </c>
      <c r="E1930" t="s">
        <v>91</v>
      </c>
      <c r="F1930" t="s">
        <v>449</v>
      </c>
      <c r="G1930">
        <v>0</v>
      </c>
      <c r="H1930">
        <v>2083076</v>
      </c>
    </row>
    <row r="1931" spans="1:8" x14ac:dyDescent="0.25">
      <c r="A1931" t="s">
        <v>622</v>
      </c>
      <c r="B1931" t="s">
        <v>375</v>
      </c>
      <c r="C1931" t="s">
        <v>376</v>
      </c>
      <c r="D1931" t="s">
        <v>377</v>
      </c>
      <c r="E1931" t="s">
        <v>91</v>
      </c>
      <c r="F1931" t="s">
        <v>449</v>
      </c>
      <c r="G1931">
        <v>0</v>
      </c>
      <c r="H1931">
        <v>2388240</v>
      </c>
    </row>
    <row r="1932" spans="1:8" x14ac:dyDescent="0.25">
      <c r="A1932" t="s">
        <v>622</v>
      </c>
      <c r="B1932" t="s">
        <v>378</v>
      </c>
      <c r="C1932" t="s">
        <v>379</v>
      </c>
      <c r="D1932" t="s">
        <v>380</v>
      </c>
      <c r="E1932" t="s">
        <v>91</v>
      </c>
      <c r="F1932" t="s">
        <v>449</v>
      </c>
      <c r="G1932">
        <v>0</v>
      </c>
      <c r="H1932">
        <v>7184622</v>
      </c>
    </row>
    <row r="1933" spans="1:8" x14ac:dyDescent="0.25">
      <c r="A1933" t="s">
        <v>622</v>
      </c>
      <c r="B1933" t="s">
        <v>381</v>
      </c>
      <c r="C1933" t="s">
        <v>382</v>
      </c>
      <c r="D1933" t="s">
        <v>383</v>
      </c>
      <c r="E1933" t="s">
        <v>91</v>
      </c>
      <c r="F1933" t="s">
        <v>449</v>
      </c>
      <c r="G1933">
        <v>0</v>
      </c>
      <c r="H1933">
        <v>1240558</v>
      </c>
    </row>
    <row r="1934" spans="1:8" x14ac:dyDescent="0.25">
      <c r="A1934" t="s">
        <v>622</v>
      </c>
      <c r="B1934" t="s">
        <v>384</v>
      </c>
      <c r="C1934" t="s">
        <v>385</v>
      </c>
      <c r="D1934" t="s">
        <v>386</v>
      </c>
      <c r="E1934" t="s">
        <v>91</v>
      </c>
      <c r="F1934" t="s">
        <v>449</v>
      </c>
      <c r="G1934">
        <v>0</v>
      </c>
      <c r="H1934">
        <v>743008</v>
      </c>
    </row>
    <row r="1935" spans="1:8" x14ac:dyDescent="0.25">
      <c r="A1935" t="s">
        <v>622</v>
      </c>
      <c r="B1935" t="s">
        <v>387</v>
      </c>
      <c r="C1935" t="s">
        <v>388</v>
      </c>
      <c r="D1935" t="s">
        <v>389</v>
      </c>
      <c r="E1935" t="s">
        <v>91</v>
      </c>
      <c r="F1935" t="s">
        <v>449</v>
      </c>
      <c r="G1935">
        <v>0</v>
      </c>
      <c r="H1935">
        <v>1519186</v>
      </c>
    </row>
    <row r="1936" spans="1:8" x14ac:dyDescent="0.25">
      <c r="A1936" t="s">
        <v>622</v>
      </c>
      <c r="B1936" t="s">
        <v>390</v>
      </c>
      <c r="C1936" t="s">
        <v>391</v>
      </c>
      <c r="D1936" t="s">
        <v>392</v>
      </c>
      <c r="E1936" t="s">
        <v>91</v>
      </c>
      <c r="F1936" t="s">
        <v>449</v>
      </c>
      <c r="G1936">
        <v>0</v>
      </c>
      <c r="H1936">
        <v>1101244</v>
      </c>
    </row>
    <row r="1937" spans="1:8" x14ac:dyDescent="0.25">
      <c r="A1937" t="s">
        <v>622</v>
      </c>
      <c r="B1937" t="s">
        <v>393</v>
      </c>
      <c r="C1937" t="s">
        <v>394</v>
      </c>
      <c r="D1937" t="s">
        <v>395</v>
      </c>
      <c r="E1937" t="s">
        <v>91</v>
      </c>
      <c r="F1937" t="s">
        <v>449</v>
      </c>
      <c r="G1937">
        <v>0</v>
      </c>
      <c r="H1937">
        <v>1685036</v>
      </c>
    </row>
    <row r="1938" spans="1:8" x14ac:dyDescent="0.25">
      <c r="A1938" t="s">
        <v>622</v>
      </c>
      <c r="B1938" t="s">
        <v>396</v>
      </c>
      <c r="C1938" t="s">
        <v>397</v>
      </c>
      <c r="D1938" t="s">
        <v>398</v>
      </c>
      <c r="E1938" t="s">
        <v>91</v>
      </c>
      <c r="F1938" t="s">
        <v>449</v>
      </c>
      <c r="G1938">
        <v>0</v>
      </c>
      <c r="H1938">
        <v>1622013</v>
      </c>
    </row>
    <row r="1939" spans="1:8" x14ac:dyDescent="0.25">
      <c r="A1939" t="s">
        <v>622</v>
      </c>
      <c r="B1939" t="s">
        <v>399</v>
      </c>
      <c r="C1939" t="s">
        <v>400</v>
      </c>
      <c r="D1939" t="s">
        <v>401</v>
      </c>
      <c r="E1939" t="s">
        <v>91</v>
      </c>
      <c r="F1939" t="s">
        <v>449</v>
      </c>
      <c r="G1939">
        <v>0</v>
      </c>
      <c r="H1939">
        <v>1117829</v>
      </c>
    </row>
    <row r="1940" spans="1:8" x14ac:dyDescent="0.25">
      <c r="A1940" t="s">
        <v>622</v>
      </c>
      <c r="B1940" t="s">
        <v>402</v>
      </c>
      <c r="C1940" t="s">
        <v>403</v>
      </c>
      <c r="D1940" t="s">
        <v>404</v>
      </c>
      <c r="E1940" t="s">
        <v>91</v>
      </c>
      <c r="F1940" t="s">
        <v>449</v>
      </c>
      <c r="G1940">
        <v>0</v>
      </c>
      <c r="H1940">
        <v>1449529</v>
      </c>
    </row>
    <row r="1941" spans="1:8" x14ac:dyDescent="0.25">
      <c r="A1941" t="s">
        <v>622</v>
      </c>
      <c r="B1941" t="s">
        <v>405</v>
      </c>
      <c r="C1941" t="s">
        <v>406</v>
      </c>
      <c r="D1941" t="s">
        <v>407</v>
      </c>
      <c r="E1941" t="s">
        <v>91</v>
      </c>
      <c r="F1941" t="s">
        <v>449</v>
      </c>
      <c r="G1941">
        <v>0</v>
      </c>
      <c r="H1941">
        <v>1316849</v>
      </c>
    </row>
    <row r="1942" spans="1:8" x14ac:dyDescent="0.25">
      <c r="A1942" t="s">
        <v>622</v>
      </c>
      <c r="B1942" t="s">
        <v>408</v>
      </c>
      <c r="C1942" t="s">
        <v>409</v>
      </c>
      <c r="D1942" t="s">
        <v>410</v>
      </c>
      <c r="E1942" t="s">
        <v>91</v>
      </c>
      <c r="F1942" t="s">
        <v>449</v>
      </c>
      <c r="G1942">
        <v>0</v>
      </c>
      <c r="H1942">
        <v>1174218</v>
      </c>
    </row>
    <row r="1943" spans="1:8" x14ac:dyDescent="0.25">
      <c r="A1943" t="s">
        <v>622</v>
      </c>
      <c r="B1943" t="s">
        <v>411</v>
      </c>
      <c r="C1943" t="s">
        <v>412</v>
      </c>
      <c r="D1943" t="s">
        <v>413</v>
      </c>
      <c r="E1943" t="s">
        <v>91</v>
      </c>
      <c r="F1943" t="s">
        <v>449</v>
      </c>
      <c r="G1943">
        <v>0</v>
      </c>
      <c r="H1943">
        <v>1850886</v>
      </c>
    </row>
    <row r="1944" spans="1:8" x14ac:dyDescent="0.25">
      <c r="A1944" t="s">
        <v>622</v>
      </c>
      <c r="B1944" t="s">
        <v>414</v>
      </c>
      <c r="C1944" t="s">
        <v>415</v>
      </c>
      <c r="D1944" t="s">
        <v>416</v>
      </c>
      <c r="E1944" t="s">
        <v>91</v>
      </c>
      <c r="F1944" t="s">
        <v>449</v>
      </c>
      <c r="G1944">
        <v>0</v>
      </c>
      <c r="H1944">
        <v>1635281</v>
      </c>
    </row>
    <row r="1945" spans="1:8" x14ac:dyDescent="0.25">
      <c r="A1945" t="s">
        <v>622</v>
      </c>
      <c r="B1945" t="s">
        <v>487</v>
      </c>
      <c r="C1945" t="s">
        <v>488</v>
      </c>
      <c r="D1945" t="s">
        <v>417</v>
      </c>
      <c r="E1945" t="s">
        <v>91</v>
      </c>
      <c r="F1945" t="s">
        <v>449</v>
      </c>
      <c r="G1945">
        <v>0</v>
      </c>
      <c r="H1945">
        <v>0</v>
      </c>
    </row>
    <row r="1946" spans="1:8" x14ac:dyDescent="0.25">
      <c r="A1946" t="s">
        <v>622</v>
      </c>
      <c r="B1946" t="s">
        <v>531</v>
      </c>
      <c r="C1946" t="s">
        <v>532</v>
      </c>
      <c r="D1946" t="s">
        <v>533</v>
      </c>
      <c r="E1946" t="s">
        <v>91</v>
      </c>
      <c r="F1946" t="s">
        <v>449</v>
      </c>
      <c r="H1946">
        <v>776178</v>
      </c>
    </row>
    <row r="1947" spans="1:8" x14ac:dyDescent="0.25">
      <c r="A1947" t="s">
        <v>622</v>
      </c>
      <c r="B1947" t="s">
        <v>594</v>
      </c>
      <c r="C1947" t="s">
        <v>595</v>
      </c>
      <c r="D1947" t="s">
        <v>534</v>
      </c>
      <c r="E1947" t="s">
        <v>91</v>
      </c>
      <c r="F1947" t="s">
        <v>449</v>
      </c>
      <c r="H1947">
        <v>693253</v>
      </c>
    </row>
    <row r="1948" spans="1:8" x14ac:dyDescent="0.25">
      <c r="A1948" t="s">
        <v>623</v>
      </c>
      <c r="B1948">
        <v>1</v>
      </c>
      <c r="C1948" t="s">
        <v>78</v>
      </c>
      <c r="D1948" t="s">
        <v>29</v>
      </c>
      <c r="E1948" t="s">
        <v>79</v>
      </c>
      <c r="F1948" t="s">
        <v>452</v>
      </c>
      <c r="G1948">
        <v>0</v>
      </c>
      <c r="H1948">
        <v>47324472.669206403</v>
      </c>
    </row>
    <row r="1949" spans="1:8" x14ac:dyDescent="0.25">
      <c r="A1949" t="s">
        <v>623</v>
      </c>
      <c r="B1949">
        <v>2</v>
      </c>
      <c r="C1949" t="s">
        <v>81</v>
      </c>
      <c r="D1949" t="s">
        <v>30</v>
      </c>
      <c r="E1949" t="s">
        <v>79</v>
      </c>
      <c r="F1949" t="s">
        <v>452</v>
      </c>
      <c r="G1949">
        <v>0</v>
      </c>
      <c r="H1949">
        <v>1044080.788496</v>
      </c>
    </row>
    <row r="1950" spans="1:8" x14ac:dyDescent="0.25">
      <c r="A1950" t="s">
        <v>623</v>
      </c>
      <c r="B1950">
        <v>3</v>
      </c>
      <c r="C1950" t="s">
        <v>82</v>
      </c>
      <c r="D1950" t="s">
        <v>31</v>
      </c>
      <c r="E1950" t="s">
        <v>79</v>
      </c>
      <c r="F1950" t="s">
        <v>452</v>
      </c>
      <c r="G1950">
        <v>0</v>
      </c>
      <c r="H1950">
        <v>7825020.0392159997</v>
      </c>
    </row>
    <row r="1951" spans="1:8" x14ac:dyDescent="0.25">
      <c r="A1951" t="s">
        <v>623</v>
      </c>
      <c r="B1951">
        <v>4</v>
      </c>
      <c r="C1951" t="s">
        <v>83</v>
      </c>
      <c r="D1951" t="s">
        <v>32</v>
      </c>
      <c r="E1951" t="s">
        <v>79</v>
      </c>
      <c r="F1951" t="s">
        <v>452</v>
      </c>
      <c r="G1951">
        <v>0</v>
      </c>
      <c r="H1951">
        <v>11754173.044399999</v>
      </c>
    </row>
    <row r="1952" spans="1:8" x14ac:dyDescent="0.25">
      <c r="A1952" t="s">
        <v>623</v>
      </c>
      <c r="B1952">
        <v>5</v>
      </c>
      <c r="C1952" t="s">
        <v>84</v>
      </c>
      <c r="D1952" t="s">
        <v>33</v>
      </c>
      <c r="E1952" t="s">
        <v>79</v>
      </c>
      <c r="F1952" t="s">
        <v>452</v>
      </c>
      <c r="G1952">
        <v>0</v>
      </c>
      <c r="H1952">
        <v>2385300.9123999998</v>
      </c>
    </row>
    <row r="1953" spans="1:8" x14ac:dyDescent="0.25">
      <c r="A1953" t="s">
        <v>623</v>
      </c>
      <c r="B1953">
        <v>6</v>
      </c>
      <c r="C1953" t="s">
        <v>85</v>
      </c>
      <c r="D1953" t="s">
        <v>34</v>
      </c>
      <c r="E1953" t="s">
        <v>79</v>
      </c>
      <c r="F1953" t="s">
        <v>452</v>
      </c>
      <c r="G1953">
        <v>0</v>
      </c>
      <c r="H1953">
        <v>231408.02480000001</v>
      </c>
    </row>
    <row r="1954" spans="1:8" x14ac:dyDescent="0.25">
      <c r="A1954" t="s">
        <v>623</v>
      </c>
      <c r="B1954">
        <v>7</v>
      </c>
      <c r="C1954" t="s">
        <v>86</v>
      </c>
      <c r="D1954" t="s">
        <v>35</v>
      </c>
      <c r="E1954" t="s">
        <v>79</v>
      </c>
      <c r="F1954" t="s">
        <v>452</v>
      </c>
      <c r="G1954">
        <v>0</v>
      </c>
      <c r="H1954">
        <v>42580946.083481602</v>
      </c>
    </row>
    <row r="1955" spans="1:8" x14ac:dyDescent="0.25">
      <c r="A1955" t="s">
        <v>623</v>
      </c>
      <c r="B1955">
        <v>8</v>
      </c>
      <c r="C1955" t="s">
        <v>87</v>
      </c>
      <c r="D1955" t="s">
        <v>36</v>
      </c>
      <c r="E1955" t="s">
        <v>79</v>
      </c>
      <c r="F1955" t="s">
        <v>452</v>
      </c>
      <c r="G1955">
        <v>0</v>
      </c>
      <c r="H1955">
        <v>3647553.5568352002</v>
      </c>
    </row>
    <row r="1956" spans="1:8" x14ac:dyDescent="0.25">
      <c r="A1956" t="s">
        <v>623</v>
      </c>
      <c r="B1956">
        <v>9</v>
      </c>
      <c r="C1956" t="s">
        <v>88</v>
      </c>
      <c r="D1956" t="s">
        <v>37</v>
      </c>
      <c r="E1956" t="s">
        <v>79</v>
      </c>
      <c r="F1956" t="s">
        <v>452</v>
      </c>
      <c r="G1956">
        <v>0</v>
      </c>
      <c r="H1956">
        <v>1546823.2147359999</v>
      </c>
    </row>
    <row r="1957" spans="1:8" x14ac:dyDescent="0.25">
      <c r="A1957" t="s">
        <v>623</v>
      </c>
      <c r="B1957">
        <v>10</v>
      </c>
      <c r="C1957" t="s">
        <v>455</v>
      </c>
      <c r="D1957" t="s">
        <v>38</v>
      </c>
      <c r="E1957" t="s">
        <v>79</v>
      </c>
      <c r="F1957" t="s">
        <v>452</v>
      </c>
      <c r="G1957">
        <v>0</v>
      </c>
      <c r="H1957">
        <v>886472.37908800005</v>
      </c>
    </row>
    <row r="1958" spans="1:8" x14ac:dyDescent="0.25">
      <c r="A1958" t="s">
        <v>623</v>
      </c>
      <c r="B1958">
        <v>11</v>
      </c>
      <c r="C1958" t="s">
        <v>456</v>
      </c>
      <c r="D1958" t="s">
        <v>39</v>
      </c>
      <c r="E1958" t="s">
        <v>79</v>
      </c>
      <c r="F1958" t="s">
        <v>452</v>
      </c>
      <c r="G1958">
        <v>0</v>
      </c>
      <c r="H1958">
        <v>1050899.9289247999</v>
      </c>
    </row>
    <row r="1959" spans="1:8" x14ac:dyDescent="0.25">
      <c r="A1959" t="s">
        <v>623</v>
      </c>
      <c r="B1959">
        <v>12</v>
      </c>
      <c r="C1959" t="s">
        <v>419</v>
      </c>
      <c r="D1959" t="s">
        <v>40</v>
      </c>
      <c r="E1959" t="s">
        <v>79</v>
      </c>
      <c r="F1959" t="s">
        <v>452</v>
      </c>
      <c r="G1959">
        <v>0</v>
      </c>
      <c r="H1959">
        <v>36917135.643113598</v>
      </c>
    </row>
    <row r="1960" spans="1:8" x14ac:dyDescent="0.25">
      <c r="A1960" t="s">
        <v>623</v>
      </c>
      <c r="B1960">
        <v>13</v>
      </c>
      <c r="C1960" t="s">
        <v>420</v>
      </c>
      <c r="D1960" t="s">
        <v>41</v>
      </c>
      <c r="E1960" t="s">
        <v>79</v>
      </c>
      <c r="F1960" t="s">
        <v>452</v>
      </c>
      <c r="G1960">
        <v>0</v>
      </c>
      <c r="H1960">
        <v>6679511.7318719998</v>
      </c>
    </row>
    <row r="1961" spans="1:8" x14ac:dyDescent="0.25">
      <c r="A1961" t="s">
        <v>623</v>
      </c>
      <c r="B1961">
        <v>14</v>
      </c>
      <c r="C1961" t="s">
        <v>421</v>
      </c>
      <c r="D1961" t="s">
        <v>42</v>
      </c>
      <c r="E1961" t="s">
        <v>79</v>
      </c>
      <c r="F1961" t="s">
        <v>452</v>
      </c>
      <c r="G1961">
        <v>0</v>
      </c>
      <c r="H1961">
        <v>36689184.515212797</v>
      </c>
    </row>
    <row r="1962" spans="1:8" x14ac:dyDescent="0.25">
      <c r="A1962" t="s">
        <v>623</v>
      </c>
      <c r="B1962">
        <v>15</v>
      </c>
      <c r="C1962" t="s">
        <v>422</v>
      </c>
      <c r="D1962" t="s">
        <v>43</v>
      </c>
      <c r="E1962" t="s">
        <v>79</v>
      </c>
      <c r="F1962" t="s">
        <v>452</v>
      </c>
      <c r="G1962">
        <v>0</v>
      </c>
      <c r="H1962">
        <v>1659908.9365407999</v>
      </c>
    </row>
    <row r="1963" spans="1:8" x14ac:dyDescent="0.25">
      <c r="A1963" t="s">
        <v>623</v>
      </c>
      <c r="B1963">
        <v>16</v>
      </c>
      <c r="C1963" t="s">
        <v>423</v>
      </c>
      <c r="D1963" t="s">
        <v>44</v>
      </c>
      <c r="E1963" t="s">
        <v>79</v>
      </c>
      <c r="F1963" t="s">
        <v>452</v>
      </c>
      <c r="G1963">
        <v>0</v>
      </c>
      <c r="H1963">
        <v>931096.64864000003</v>
      </c>
    </row>
    <row r="1964" spans="1:8" x14ac:dyDescent="0.25">
      <c r="A1964" t="s">
        <v>623</v>
      </c>
      <c r="B1964">
        <v>17</v>
      </c>
      <c r="C1964" t="s">
        <v>424</v>
      </c>
      <c r="D1964" t="s">
        <v>45</v>
      </c>
      <c r="E1964" t="s">
        <v>79</v>
      </c>
      <c r="F1964" t="s">
        <v>452</v>
      </c>
      <c r="G1964">
        <v>0</v>
      </c>
      <c r="H1964">
        <v>2071470.5528704</v>
      </c>
    </row>
    <row r="1965" spans="1:8" x14ac:dyDescent="0.25">
      <c r="A1965" t="s">
        <v>623</v>
      </c>
      <c r="B1965">
        <v>18</v>
      </c>
      <c r="C1965" t="s">
        <v>425</v>
      </c>
      <c r="D1965" t="s">
        <v>46</v>
      </c>
      <c r="E1965" t="s">
        <v>79</v>
      </c>
      <c r="F1965" t="s">
        <v>452</v>
      </c>
      <c r="G1965">
        <v>0</v>
      </c>
      <c r="H1965">
        <v>2120482.1903200001</v>
      </c>
    </row>
    <row r="1966" spans="1:8" x14ac:dyDescent="0.25">
      <c r="A1966" t="s">
        <v>623</v>
      </c>
      <c r="B1966">
        <v>19</v>
      </c>
      <c r="C1966" t="s">
        <v>426</v>
      </c>
      <c r="D1966" t="s">
        <v>47</v>
      </c>
      <c r="E1966" t="s">
        <v>79</v>
      </c>
      <c r="F1966" t="s">
        <v>452</v>
      </c>
      <c r="G1966">
        <v>0</v>
      </c>
      <c r="H1966">
        <v>22774112.659881599</v>
      </c>
    </row>
    <row r="1967" spans="1:8" x14ac:dyDescent="0.25">
      <c r="A1967" t="s">
        <v>623</v>
      </c>
      <c r="B1967">
        <v>20</v>
      </c>
      <c r="C1967" t="s">
        <v>427</v>
      </c>
      <c r="D1967" t="s">
        <v>48</v>
      </c>
      <c r="E1967" t="s">
        <v>79</v>
      </c>
      <c r="F1967" t="s">
        <v>452</v>
      </c>
      <c r="G1967">
        <v>0</v>
      </c>
      <c r="H1967">
        <v>1681740.6394239999</v>
      </c>
    </row>
    <row r="1968" spans="1:8" x14ac:dyDescent="0.25">
      <c r="A1968" t="s">
        <v>623</v>
      </c>
      <c r="B1968">
        <v>21</v>
      </c>
      <c r="C1968" t="s">
        <v>428</v>
      </c>
      <c r="D1968" t="s">
        <v>49</v>
      </c>
      <c r="E1968" t="s">
        <v>79</v>
      </c>
      <c r="F1968" t="s">
        <v>452</v>
      </c>
      <c r="G1968">
        <v>0</v>
      </c>
      <c r="H1968">
        <v>750890.38451200002</v>
      </c>
    </row>
    <row r="1969" spans="1:8" x14ac:dyDescent="0.25">
      <c r="A1969" t="s">
        <v>623</v>
      </c>
      <c r="B1969">
        <v>22</v>
      </c>
      <c r="C1969" t="s">
        <v>429</v>
      </c>
      <c r="D1969" t="s">
        <v>50</v>
      </c>
      <c r="E1969" t="s">
        <v>79</v>
      </c>
      <c r="F1969" t="s">
        <v>452</v>
      </c>
      <c r="G1969">
        <v>0</v>
      </c>
      <c r="H1969">
        <v>3989205.79312</v>
      </c>
    </row>
    <row r="1970" spans="1:8" x14ac:dyDescent="0.25">
      <c r="A1970" t="s">
        <v>623</v>
      </c>
      <c r="B1970">
        <v>23</v>
      </c>
      <c r="C1970" t="s">
        <v>430</v>
      </c>
      <c r="D1970" t="s">
        <v>51</v>
      </c>
      <c r="E1970" t="s">
        <v>79</v>
      </c>
      <c r="F1970" t="s">
        <v>452</v>
      </c>
      <c r="G1970">
        <v>0</v>
      </c>
      <c r="H1970">
        <v>328866.77302399999</v>
      </c>
    </row>
    <row r="1971" spans="1:8" x14ac:dyDescent="0.25">
      <c r="A1971" t="s">
        <v>623</v>
      </c>
      <c r="B1971">
        <v>24</v>
      </c>
      <c r="C1971" t="s">
        <v>431</v>
      </c>
      <c r="D1971" t="s">
        <v>52</v>
      </c>
      <c r="E1971" t="s">
        <v>79</v>
      </c>
      <c r="F1971" t="s">
        <v>452</v>
      </c>
      <c r="G1971">
        <v>0</v>
      </c>
      <c r="H1971">
        <v>454690.242432</v>
      </c>
    </row>
    <row r="1972" spans="1:8" x14ac:dyDescent="0.25">
      <c r="A1972" t="s">
        <v>623</v>
      </c>
      <c r="B1972">
        <v>25</v>
      </c>
      <c r="C1972" t="s">
        <v>432</v>
      </c>
      <c r="D1972" t="s">
        <v>53</v>
      </c>
      <c r="E1972" t="s">
        <v>79</v>
      </c>
      <c r="F1972" t="s">
        <v>452</v>
      </c>
      <c r="G1972">
        <v>0</v>
      </c>
      <c r="H1972">
        <v>2341516.1190624</v>
      </c>
    </row>
    <row r="1973" spans="1:8" x14ac:dyDescent="0.25">
      <c r="A1973" t="s">
        <v>623</v>
      </c>
      <c r="B1973">
        <v>26</v>
      </c>
      <c r="C1973" t="s">
        <v>433</v>
      </c>
      <c r="D1973" t="s">
        <v>54</v>
      </c>
      <c r="E1973" t="s">
        <v>79</v>
      </c>
      <c r="F1973" t="s">
        <v>452</v>
      </c>
      <c r="G1973">
        <v>0</v>
      </c>
      <c r="H1973">
        <v>2908509.5794111998</v>
      </c>
    </row>
    <row r="1974" spans="1:8" x14ac:dyDescent="0.25">
      <c r="A1974" t="s">
        <v>623</v>
      </c>
      <c r="B1974">
        <v>27</v>
      </c>
      <c r="C1974" t="s">
        <v>434</v>
      </c>
      <c r="D1974" t="s">
        <v>55</v>
      </c>
      <c r="E1974" t="s">
        <v>79</v>
      </c>
      <c r="F1974" t="s">
        <v>452</v>
      </c>
      <c r="G1974">
        <v>0</v>
      </c>
      <c r="H1974">
        <v>2236105.8720800001</v>
      </c>
    </row>
    <row r="1975" spans="1:8" x14ac:dyDescent="0.25">
      <c r="A1975" t="s">
        <v>623</v>
      </c>
      <c r="B1975">
        <v>28</v>
      </c>
      <c r="C1975" t="s">
        <v>435</v>
      </c>
      <c r="D1975" t="s">
        <v>56</v>
      </c>
      <c r="E1975" t="s">
        <v>79</v>
      </c>
      <c r="F1975" t="s">
        <v>452</v>
      </c>
      <c r="G1975">
        <v>0</v>
      </c>
      <c r="H1975">
        <v>1178190.4484639999</v>
      </c>
    </row>
    <row r="1976" spans="1:8" x14ac:dyDescent="0.25">
      <c r="A1976" t="s">
        <v>623</v>
      </c>
      <c r="B1976">
        <v>29</v>
      </c>
      <c r="C1976" t="s">
        <v>436</v>
      </c>
      <c r="D1976" t="s">
        <v>57</v>
      </c>
      <c r="E1976" t="s">
        <v>79</v>
      </c>
      <c r="F1976" t="s">
        <v>452</v>
      </c>
      <c r="G1976">
        <v>0</v>
      </c>
      <c r="H1976">
        <v>258905.73120000001</v>
      </c>
    </row>
    <row r="1977" spans="1:8" x14ac:dyDescent="0.25">
      <c r="A1977" t="s">
        <v>623</v>
      </c>
      <c r="B1977">
        <v>30</v>
      </c>
      <c r="C1977" t="s">
        <v>437</v>
      </c>
      <c r="D1977" t="s">
        <v>58</v>
      </c>
      <c r="E1977" t="s">
        <v>79</v>
      </c>
      <c r="F1977" t="s">
        <v>452</v>
      </c>
      <c r="G1977">
        <v>0</v>
      </c>
      <c r="H1977">
        <v>10330152.743958401</v>
      </c>
    </row>
    <row r="1978" spans="1:8" x14ac:dyDescent="0.25">
      <c r="A1978" t="s">
        <v>623</v>
      </c>
      <c r="B1978">
        <v>31</v>
      </c>
      <c r="C1978" t="s">
        <v>438</v>
      </c>
      <c r="D1978" t="s">
        <v>59</v>
      </c>
      <c r="E1978" t="s">
        <v>79</v>
      </c>
      <c r="F1978" t="s">
        <v>452</v>
      </c>
      <c r="G1978">
        <v>0</v>
      </c>
      <c r="H1978">
        <v>3879697.2396</v>
      </c>
    </row>
    <row r="1979" spans="1:8" x14ac:dyDescent="0.25">
      <c r="A1979" t="s">
        <v>623</v>
      </c>
      <c r="B1979">
        <v>32</v>
      </c>
      <c r="C1979" t="s">
        <v>439</v>
      </c>
      <c r="D1979" t="s">
        <v>60</v>
      </c>
      <c r="E1979" t="s">
        <v>79</v>
      </c>
      <c r="F1979" t="s">
        <v>452</v>
      </c>
      <c r="G1979">
        <v>0</v>
      </c>
      <c r="H1979">
        <v>5574903.9384768</v>
      </c>
    </row>
    <row r="1980" spans="1:8" x14ac:dyDescent="0.25">
      <c r="A1980" t="s">
        <v>623</v>
      </c>
      <c r="B1980">
        <v>33</v>
      </c>
      <c r="C1980" t="s">
        <v>440</v>
      </c>
      <c r="D1980" t="s">
        <v>61</v>
      </c>
      <c r="E1980" t="s">
        <v>79</v>
      </c>
      <c r="F1980" t="s">
        <v>452</v>
      </c>
      <c r="G1980">
        <v>0</v>
      </c>
      <c r="H1980">
        <v>21422363.577456001</v>
      </c>
    </row>
    <row r="1981" spans="1:8" x14ac:dyDescent="0.25">
      <c r="A1981" t="s">
        <v>623</v>
      </c>
      <c r="B1981">
        <v>34</v>
      </c>
      <c r="C1981" t="s">
        <v>441</v>
      </c>
      <c r="D1981" t="s">
        <v>62</v>
      </c>
      <c r="E1981" t="s">
        <v>79</v>
      </c>
      <c r="F1981" t="s">
        <v>452</v>
      </c>
      <c r="G1981">
        <v>0</v>
      </c>
      <c r="H1981">
        <v>393173.76864000002</v>
      </c>
    </row>
    <row r="1982" spans="1:8" x14ac:dyDescent="0.25">
      <c r="A1982" t="s">
        <v>623</v>
      </c>
      <c r="B1982">
        <v>35</v>
      </c>
      <c r="C1982" t="s">
        <v>442</v>
      </c>
      <c r="D1982" t="s">
        <v>63</v>
      </c>
      <c r="E1982" t="s">
        <v>79</v>
      </c>
      <c r="F1982" t="s">
        <v>452</v>
      </c>
      <c r="G1982">
        <v>0</v>
      </c>
      <c r="H1982">
        <v>20358568.070651501</v>
      </c>
    </row>
    <row r="1983" spans="1:8" x14ac:dyDescent="0.25">
      <c r="A1983" t="s">
        <v>623</v>
      </c>
      <c r="B1983">
        <v>36</v>
      </c>
      <c r="C1983" t="s">
        <v>443</v>
      </c>
      <c r="D1983" t="s">
        <v>64</v>
      </c>
      <c r="E1983" t="s">
        <v>79</v>
      </c>
      <c r="F1983" t="s">
        <v>452</v>
      </c>
      <c r="G1983">
        <v>0</v>
      </c>
      <c r="H1983">
        <v>15065441.600169601</v>
      </c>
    </row>
    <row r="1984" spans="1:8" x14ac:dyDescent="0.25">
      <c r="A1984" t="s">
        <v>623</v>
      </c>
      <c r="B1984">
        <v>37</v>
      </c>
      <c r="C1984" t="s">
        <v>444</v>
      </c>
      <c r="D1984" t="s">
        <v>65</v>
      </c>
      <c r="E1984" t="s">
        <v>79</v>
      </c>
      <c r="F1984" t="s">
        <v>452</v>
      </c>
      <c r="G1984">
        <v>0</v>
      </c>
      <c r="H1984">
        <v>7623913.1254016003</v>
      </c>
    </row>
    <row r="1985" spans="1:8" x14ac:dyDescent="0.25">
      <c r="A1985" t="s">
        <v>623</v>
      </c>
      <c r="B1985">
        <v>38</v>
      </c>
      <c r="C1985" t="s">
        <v>445</v>
      </c>
      <c r="D1985" t="s">
        <v>66</v>
      </c>
      <c r="E1985" t="s">
        <v>79</v>
      </c>
      <c r="F1985" t="s">
        <v>452</v>
      </c>
      <c r="G1985">
        <v>0</v>
      </c>
      <c r="H1985">
        <v>9124863.1245056</v>
      </c>
    </row>
    <row r="1986" spans="1:8" x14ac:dyDescent="0.25">
      <c r="A1986" t="s">
        <v>623</v>
      </c>
      <c r="B1986">
        <v>39</v>
      </c>
      <c r="C1986" t="s">
        <v>446</v>
      </c>
      <c r="D1986" t="s">
        <v>67</v>
      </c>
      <c r="E1986" t="s">
        <v>79</v>
      </c>
      <c r="F1986" t="s">
        <v>452</v>
      </c>
      <c r="G1986">
        <v>0</v>
      </c>
      <c r="H1986">
        <v>3461476.4451199998</v>
      </c>
    </row>
    <row r="1987" spans="1:8" x14ac:dyDescent="0.25">
      <c r="A1987" t="s">
        <v>623</v>
      </c>
      <c r="B1987">
        <v>40</v>
      </c>
      <c r="C1987" t="s">
        <v>447</v>
      </c>
      <c r="D1987" t="s">
        <v>68</v>
      </c>
      <c r="E1987" t="s">
        <v>79</v>
      </c>
      <c r="F1987" t="s">
        <v>452</v>
      </c>
      <c r="G1987">
        <v>0</v>
      </c>
      <c r="H1987">
        <v>3860114.7332000001</v>
      </c>
    </row>
    <row r="1988" spans="1:8" x14ac:dyDescent="0.25">
      <c r="A1988" t="s">
        <v>623</v>
      </c>
      <c r="B1988">
        <v>42</v>
      </c>
      <c r="C1988" t="s">
        <v>448</v>
      </c>
      <c r="D1988" t="s">
        <v>69</v>
      </c>
      <c r="E1988" t="s">
        <v>79</v>
      </c>
      <c r="F1988" t="s">
        <v>452</v>
      </c>
      <c r="G1988">
        <v>0</v>
      </c>
      <c r="H1988">
        <v>21510650.8698016</v>
      </c>
    </row>
    <row r="1989" spans="1:8" x14ac:dyDescent="0.25">
      <c r="A1989" t="s">
        <v>623</v>
      </c>
      <c r="B1989">
        <v>68</v>
      </c>
      <c r="C1989" t="s">
        <v>89</v>
      </c>
      <c r="D1989" t="s">
        <v>90</v>
      </c>
      <c r="E1989" t="s">
        <v>91</v>
      </c>
      <c r="F1989" t="s">
        <v>452</v>
      </c>
      <c r="G1989">
        <v>0</v>
      </c>
      <c r="H1989">
        <v>811124.27084480005</v>
      </c>
    </row>
    <row r="1990" spans="1:8" x14ac:dyDescent="0.25">
      <c r="A1990" t="s">
        <v>623</v>
      </c>
      <c r="B1990">
        <v>74</v>
      </c>
      <c r="C1990" t="s">
        <v>92</v>
      </c>
      <c r="D1990" t="s">
        <v>93</v>
      </c>
      <c r="E1990" t="s">
        <v>91</v>
      </c>
      <c r="F1990" t="s">
        <v>452</v>
      </c>
      <c r="G1990">
        <v>0</v>
      </c>
      <c r="H1990">
        <v>2946329.9186816001</v>
      </c>
    </row>
    <row r="1991" spans="1:8" x14ac:dyDescent="0.25">
      <c r="A1991" t="s">
        <v>623</v>
      </c>
      <c r="B1991">
        <v>81</v>
      </c>
      <c r="C1991" t="s">
        <v>94</v>
      </c>
      <c r="D1991" t="s">
        <v>95</v>
      </c>
      <c r="E1991" t="s">
        <v>91</v>
      </c>
      <c r="F1991" t="s">
        <v>452</v>
      </c>
      <c r="G1991">
        <v>0</v>
      </c>
      <c r="H1991">
        <v>479886.75875199999</v>
      </c>
    </row>
    <row r="1992" spans="1:8" x14ac:dyDescent="0.25">
      <c r="A1992" t="s">
        <v>623</v>
      </c>
      <c r="B1992">
        <v>82</v>
      </c>
      <c r="C1992" t="s">
        <v>96</v>
      </c>
      <c r="D1992" t="s">
        <v>97</v>
      </c>
      <c r="E1992" t="s">
        <v>91</v>
      </c>
      <c r="F1992" t="s">
        <v>452</v>
      </c>
      <c r="G1992">
        <v>0</v>
      </c>
      <c r="H1992">
        <v>1602135.908608</v>
      </c>
    </row>
    <row r="1993" spans="1:8" x14ac:dyDescent="0.25">
      <c r="A1993" t="s">
        <v>623</v>
      </c>
      <c r="B1993">
        <v>83</v>
      </c>
      <c r="C1993" t="s">
        <v>98</v>
      </c>
      <c r="D1993" t="s">
        <v>99</v>
      </c>
      <c r="E1993" t="s">
        <v>91</v>
      </c>
      <c r="F1993" t="s">
        <v>452</v>
      </c>
      <c r="G1993">
        <v>0</v>
      </c>
      <c r="H1993">
        <v>284117.64840000001</v>
      </c>
    </row>
    <row r="1994" spans="1:8" x14ac:dyDescent="0.25">
      <c r="A1994" t="s">
        <v>623</v>
      </c>
      <c r="B1994">
        <v>86</v>
      </c>
      <c r="C1994" t="s">
        <v>100</v>
      </c>
      <c r="D1994" t="s">
        <v>101</v>
      </c>
      <c r="E1994" t="s">
        <v>91</v>
      </c>
      <c r="F1994" t="s">
        <v>452</v>
      </c>
      <c r="G1994">
        <v>0</v>
      </c>
      <c r="H1994">
        <v>316135.50751999998</v>
      </c>
    </row>
    <row r="1995" spans="1:8" x14ac:dyDescent="0.25">
      <c r="A1995" t="s">
        <v>623</v>
      </c>
      <c r="B1995">
        <v>87</v>
      </c>
      <c r="C1995" t="s">
        <v>102</v>
      </c>
      <c r="D1995" t="s">
        <v>103</v>
      </c>
      <c r="E1995" t="s">
        <v>91</v>
      </c>
      <c r="F1995" t="s">
        <v>452</v>
      </c>
      <c r="G1995">
        <v>0</v>
      </c>
      <c r="H1995">
        <v>181912.8504928</v>
      </c>
    </row>
    <row r="1996" spans="1:8" x14ac:dyDescent="0.25">
      <c r="A1996" t="s">
        <v>623</v>
      </c>
      <c r="B1996">
        <v>89</v>
      </c>
      <c r="C1996" t="s">
        <v>104</v>
      </c>
      <c r="D1996" t="s">
        <v>105</v>
      </c>
      <c r="E1996" t="s">
        <v>91</v>
      </c>
      <c r="F1996" t="s">
        <v>452</v>
      </c>
      <c r="G1996">
        <v>0</v>
      </c>
      <c r="H1996">
        <v>253029.84130560001</v>
      </c>
    </row>
    <row r="1997" spans="1:8" x14ac:dyDescent="0.25">
      <c r="A1997" t="s">
        <v>623</v>
      </c>
      <c r="B1997">
        <v>91</v>
      </c>
      <c r="C1997" t="s">
        <v>106</v>
      </c>
      <c r="D1997" t="s">
        <v>107</v>
      </c>
      <c r="E1997" t="s">
        <v>91</v>
      </c>
      <c r="F1997" t="s">
        <v>452</v>
      </c>
      <c r="G1997">
        <v>0</v>
      </c>
      <c r="H1997">
        <v>221461.5816</v>
      </c>
    </row>
    <row r="1998" spans="1:8" x14ac:dyDescent="0.25">
      <c r="A1998" t="s">
        <v>623</v>
      </c>
      <c r="B1998">
        <v>92</v>
      </c>
      <c r="C1998" t="s">
        <v>108</v>
      </c>
      <c r="D1998" t="s">
        <v>109</v>
      </c>
      <c r="E1998" t="s">
        <v>91</v>
      </c>
      <c r="F1998" t="s">
        <v>452</v>
      </c>
      <c r="G1998">
        <v>0</v>
      </c>
      <c r="H1998">
        <v>121334.69815359999</v>
      </c>
    </row>
    <row r="1999" spans="1:8" x14ac:dyDescent="0.25">
      <c r="A1999" t="s">
        <v>623</v>
      </c>
      <c r="B1999">
        <v>93</v>
      </c>
      <c r="C1999" t="s">
        <v>110</v>
      </c>
      <c r="D1999" t="s">
        <v>111</v>
      </c>
      <c r="E1999" t="s">
        <v>91</v>
      </c>
      <c r="F1999" t="s">
        <v>452</v>
      </c>
      <c r="G1999">
        <v>0</v>
      </c>
      <c r="H1999">
        <v>699756.96341760003</v>
      </c>
    </row>
    <row r="2000" spans="1:8" x14ac:dyDescent="0.25">
      <c r="A2000" t="s">
        <v>623</v>
      </c>
      <c r="B2000">
        <v>94</v>
      </c>
      <c r="C2000" t="s">
        <v>112</v>
      </c>
      <c r="D2000" t="s">
        <v>113</v>
      </c>
      <c r="E2000" t="s">
        <v>91</v>
      </c>
      <c r="F2000" t="s">
        <v>452</v>
      </c>
      <c r="G2000">
        <v>0</v>
      </c>
      <c r="H2000">
        <v>838887.89049599995</v>
      </c>
    </row>
    <row r="2001" spans="1:8" x14ac:dyDescent="0.25">
      <c r="A2001" t="s">
        <v>623</v>
      </c>
      <c r="B2001">
        <v>95</v>
      </c>
      <c r="C2001" t="s">
        <v>114</v>
      </c>
      <c r="D2001" t="s">
        <v>115</v>
      </c>
      <c r="E2001" t="s">
        <v>91</v>
      </c>
      <c r="F2001" t="s">
        <v>452</v>
      </c>
      <c r="G2001">
        <v>0</v>
      </c>
      <c r="H2001">
        <v>283157.51540480001</v>
      </c>
    </row>
    <row r="2002" spans="1:8" x14ac:dyDescent="0.25">
      <c r="A2002" t="s">
        <v>623</v>
      </c>
      <c r="B2002">
        <v>97</v>
      </c>
      <c r="C2002" t="s">
        <v>116</v>
      </c>
      <c r="D2002" t="s">
        <v>117</v>
      </c>
      <c r="E2002" t="s">
        <v>91</v>
      </c>
      <c r="F2002" t="s">
        <v>452</v>
      </c>
      <c r="G2002">
        <v>0</v>
      </c>
      <c r="H2002">
        <v>290507.94227840001</v>
      </c>
    </row>
    <row r="2003" spans="1:8" x14ac:dyDescent="0.25">
      <c r="A2003" t="s">
        <v>623</v>
      </c>
      <c r="B2003">
        <v>98</v>
      </c>
      <c r="C2003" t="s">
        <v>118</v>
      </c>
      <c r="D2003" t="s">
        <v>119</v>
      </c>
      <c r="E2003" t="s">
        <v>91</v>
      </c>
      <c r="F2003" t="s">
        <v>452</v>
      </c>
      <c r="G2003">
        <v>0</v>
      </c>
      <c r="H2003">
        <v>233509.162736</v>
      </c>
    </row>
    <row r="2004" spans="1:8" x14ac:dyDescent="0.25">
      <c r="A2004" t="s">
        <v>623</v>
      </c>
      <c r="B2004" t="s">
        <v>120</v>
      </c>
      <c r="C2004" t="s">
        <v>121</v>
      </c>
      <c r="D2004" t="s">
        <v>122</v>
      </c>
      <c r="E2004" t="s">
        <v>91</v>
      </c>
      <c r="F2004" t="s">
        <v>452</v>
      </c>
      <c r="G2004">
        <v>0</v>
      </c>
      <c r="H2004">
        <v>693544.17935039999</v>
      </c>
    </row>
    <row r="2005" spans="1:8" x14ac:dyDescent="0.25">
      <c r="A2005" t="s">
        <v>623</v>
      </c>
      <c r="B2005" t="s">
        <v>123</v>
      </c>
      <c r="C2005" t="s">
        <v>124</v>
      </c>
      <c r="D2005" t="s">
        <v>125</v>
      </c>
      <c r="E2005" t="s">
        <v>91</v>
      </c>
      <c r="F2005" t="s">
        <v>452</v>
      </c>
      <c r="G2005">
        <v>0</v>
      </c>
      <c r="H2005">
        <v>204178.51759999999</v>
      </c>
    </row>
    <row r="2006" spans="1:8" x14ac:dyDescent="0.25">
      <c r="A2006" t="s">
        <v>623</v>
      </c>
      <c r="B2006" t="s">
        <v>126</v>
      </c>
      <c r="C2006" t="s">
        <v>127</v>
      </c>
      <c r="D2006" t="s">
        <v>128</v>
      </c>
      <c r="E2006" t="s">
        <v>91</v>
      </c>
      <c r="F2006" t="s">
        <v>452</v>
      </c>
      <c r="G2006">
        <v>0</v>
      </c>
      <c r="H2006">
        <v>919592.48592000001</v>
      </c>
    </row>
    <row r="2007" spans="1:8" x14ac:dyDescent="0.25">
      <c r="A2007" t="s">
        <v>623</v>
      </c>
      <c r="B2007" t="s">
        <v>129</v>
      </c>
      <c r="C2007" t="s">
        <v>130</v>
      </c>
      <c r="D2007" t="s">
        <v>131</v>
      </c>
      <c r="E2007" t="s">
        <v>91</v>
      </c>
      <c r="F2007" t="s">
        <v>452</v>
      </c>
      <c r="G2007">
        <v>0</v>
      </c>
      <c r="H2007">
        <v>1927197.2450687999</v>
      </c>
    </row>
    <row r="2008" spans="1:8" x14ac:dyDescent="0.25">
      <c r="A2008" t="s">
        <v>623</v>
      </c>
      <c r="B2008" t="s">
        <v>132</v>
      </c>
      <c r="C2008" t="s">
        <v>133</v>
      </c>
      <c r="D2008" t="s">
        <v>134</v>
      </c>
      <c r="E2008" t="s">
        <v>91</v>
      </c>
      <c r="F2008" t="s">
        <v>452</v>
      </c>
      <c r="G2008">
        <v>0</v>
      </c>
      <c r="H2008">
        <v>266553.18883200001</v>
      </c>
    </row>
    <row r="2009" spans="1:8" x14ac:dyDescent="0.25">
      <c r="A2009" t="s">
        <v>623</v>
      </c>
      <c r="B2009" t="s">
        <v>135</v>
      </c>
      <c r="C2009" t="s">
        <v>136</v>
      </c>
      <c r="D2009" t="s">
        <v>137</v>
      </c>
      <c r="E2009" t="s">
        <v>91</v>
      </c>
      <c r="F2009" t="s">
        <v>452</v>
      </c>
      <c r="G2009">
        <v>0</v>
      </c>
      <c r="H2009">
        <v>628097.67216319998</v>
      </c>
    </row>
    <row r="2010" spans="1:8" x14ac:dyDescent="0.25">
      <c r="A2010" t="s">
        <v>623</v>
      </c>
      <c r="B2010" t="s">
        <v>138</v>
      </c>
      <c r="C2010" t="s">
        <v>139</v>
      </c>
      <c r="D2010" t="s">
        <v>140</v>
      </c>
      <c r="E2010" t="s">
        <v>91</v>
      </c>
      <c r="F2010" t="s">
        <v>452</v>
      </c>
      <c r="G2010">
        <v>0</v>
      </c>
      <c r="H2010">
        <v>50327.973760000001</v>
      </c>
    </row>
    <row r="2011" spans="1:8" x14ac:dyDescent="0.25">
      <c r="A2011" t="s">
        <v>623</v>
      </c>
      <c r="B2011" t="s">
        <v>141</v>
      </c>
      <c r="C2011" t="s">
        <v>142</v>
      </c>
      <c r="D2011" t="s">
        <v>143</v>
      </c>
      <c r="E2011" t="s">
        <v>91</v>
      </c>
      <c r="F2011" t="s">
        <v>452</v>
      </c>
      <c r="G2011">
        <v>0</v>
      </c>
      <c r="H2011">
        <v>176005.12230079999</v>
      </c>
    </row>
    <row r="2012" spans="1:8" x14ac:dyDescent="0.25">
      <c r="A2012" t="s">
        <v>623</v>
      </c>
      <c r="B2012" t="s">
        <v>144</v>
      </c>
      <c r="C2012" t="s">
        <v>145</v>
      </c>
      <c r="D2012" t="s">
        <v>146</v>
      </c>
      <c r="E2012" t="s">
        <v>91</v>
      </c>
      <c r="F2012" t="s">
        <v>452</v>
      </c>
      <c r="G2012">
        <v>0</v>
      </c>
      <c r="H2012">
        <v>199838.7046272</v>
      </c>
    </row>
    <row r="2013" spans="1:8" x14ac:dyDescent="0.25">
      <c r="A2013" t="s">
        <v>623</v>
      </c>
      <c r="B2013" t="s">
        <v>147</v>
      </c>
      <c r="C2013" t="s">
        <v>148</v>
      </c>
      <c r="D2013" t="s">
        <v>149</v>
      </c>
      <c r="E2013" t="s">
        <v>91</v>
      </c>
      <c r="F2013" t="s">
        <v>452</v>
      </c>
      <c r="G2013">
        <v>0</v>
      </c>
      <c r="H2013">
        <v>313502.81703999999</v>
      </c>
    </row>
    <row r="2014" spans="1:8" x14ac:dyDescent="0.25">
      <c r="A2014" t="s">
        <v>623</v>
      </c>
      <c r="B2014" t="s">
        <v>150</v>
      </c>
      <c r="C2014" t="s">
        <v>151</v>
      </c>
      <c r="D2014" t="s">
        <v>152</v>
      </c>
      <c r="E2014" t="s">
        <v>91</v>
      </c>
      <c r="F2014" t="s">
        <v>452</v>
      </c>
      <c r="G2014">
        <v>0</v>
      </c>
      <c r="H2014">
        <v>553788.03359999997</v>
      </c>
    </row>
    <row r="2015" spans="1:8" x14ac:dyDescent="0.25">
      <c r="A2015" t="s">
        <v>623</v>
      </c>
      <c r="B2015" t="s">
        <v>153</v>
      </c>
      <c r="C2015" t="s">
        <v>154</v>
      </c>
      <c r="D2015" t="s">
        <v>155</v>
      </c>
      <c r="E2015" t="s">
        <v>91</v>
      </c>
      <c r="F2015" t="s">
        <v>452</v>
      </c>
      <c r="G2015">
        <v>0</v>
      </c>
      <c r="H2015">
        <v>666313.087344</v>
      </c>
    </row>
    <row r="2016" spans="1:8" x14ac:dyDescent="0.25">
      <c r="A2016" t="s">
        <v>623</v>
      </c>
      <c r="B2016" t="s">
        <v>156</v>
      </c>
      <c r="C2016" t="s">
        <v>157</v>
      </c>
      <c r="D2016" t="s">
        <v>158</v>
      </c>
      <c r="E2016" t="s">
        <v>91</v>
      </c>
      <c r="F2016" t="s">
        <v>452</v>
      </c>
      <c r="G2016">
        <v>0</v>
      </c>
      <c r="H2016">
        <v>365943.80460799998</v>
      </c>
    </row>
    <row r="2017" spans="1:8" x14ac:dyDescent="0.25">
      <c r="A2017" t="s">
        <v>623</v>
      </c>
      <c r="B2017" t="s">
        <v>159</v>
      </c>
      <c r="C2017" t="s">
        <v>160</v>
      </c>
      <c r="D2017" t="s">
        <v>161</v>
      </c>
      <c r="E2017" t="s">
        <v>91</v>
      </c>
      <c r="F2017" t="s">
        <v>452</v>
      </c>
      <c r="G2017">
        <v>0</v>
      </c>
      <c r="H2017">
        <v>346870.53094079997</v>
      </c>
    </row>
    <row r="2018" spans="1:8" x14ac:dyDescent="0.25">
      <c r="A2018" t="s">
        <v>623</v>
      </c>
      <c r="B2018" t="s">
        <v>162</v>
      </c>
      <c r="C2018" t="s">
        <v>163</v>
      </c>
      <c r="D2018" t="s">
        <v>164</v>
      </c>
      <c r="E2018" t="s">
        <v>91</v>
      </c>
      <c r="F2018" t="s">
        <v>452</v>
      </c>
      <c r="G2018">
        <v>0</v>
      </c>
      <c r="H2018">
        <v>468089.78142399999</v>
      </c>
    </row>
    <row r="2019" spans="1:8" x14ac:dyDescent="0.25">
      <c r="A2019" t="s">
        <v>623</v>
      </c>
      <c r="B2019" t="s">
        <v>165</v>
      </c>
      <c r="C2019" t="s">
        <v>166</v>
      </c>
      <c r="D2019" t="s">
        <v>167</v>
      </c>
      <c r="E2019" t="s">
        <v>91</v>
      </c>
      <c r="F2019" t="s">
        <v>452</v>
      </c>
      <c r="G2019">
        <v>0</v>
      </c>
      <c r="H2019">
        <v>1094221.8271840001</v>
      </c>
    </row>
    <row r="2020" spans="1:8" x14ac:dyDescent="0.25">
      <c r="A2020" t="s">
        <v>623</v>
      </c>
      <c r="B2020" t="s">
        <v>168</v>
      </c>
      <c r="C2020" t="s">
        <v>169</v>
      </c>
      <c r="D2020" t="s">
        <v>170</v>
      </c>
      <c r="E2020" t="s">
        <v>91</v>
      </c>
      <c r="F2020" t="s">
        <v>452</v>
      </c>
      <c r="G2020">
        <v>0</v>
      </c>
      <c r="H2020">
        <v>331105.44413120003</v>
      </c>
    </row>
    <row r="2021" spans="1:8" x14ac:dyDescent="0.25">
      <c r="A2021" t="s">
        <v>623</v>
      </c>
      <c r="B2021" t="s">
        <v>171</v>
      </c>
      <c r="C2021" t="s">
        <v>172</v>
      </c>
      <c r="D2021" t="s">
        <v>173</v>
      </c>
      <c r="E2021" t="s">
        <v>91</v>
      </c>
      <c r="F2021" t="s">
        <v>452</v>
      </c>
      <c r="G2021">
        <v>0</v>
      </c>
      <c r="H2021">
        <v>271088.29560000001</v>
      </c>
    </row>
    <row r="2022" spans="1:8" x14ac:dyDescent="0.25">
      <c r="A2022" t="s">
        <v>623</v>
      </c>
      <c r="B2022" t="s">
        <v>174</v>
      </c>
      <c r="C2022" t="s">
        <v>175</v>
      </c>
      <c r="D2022" t="s">
        <v>176</v>
      </c>
      <c r="E2022" t="s">
        <v>91</v>
      </c>
      <c r="F2022" t="s">
        <v>452</v>
      </c>
      <c r="G2022">
        <v>0</v>
      </c>
      <c r="H2022">
        <v>137372.03743999999</v>
      </c>
    </row>
    <row r="2023" spans="1:8" x14ac:dyDescent="0.25">
      <c r="A2023" t="s">
        <v>623</v>
      </c>
      <c r="B2023" t="s">
        <v>177</v>
      </c>
      <c r="C2023" t="s">
        <v>178</v>
      </c>
      <c r="D2023" t="s">
        <v>179</v>
      </c>
      <c r="E2023" t="s">
        <v>91</v>
      </c>
      <c r="F2023" t="s">
        <v>452</v>
      </c>
      <c r="G2023">
        <v>0</v>
      </c>
      <c r="H2023">
        <v>636294.79599999997</v>
      </c>
    </row>
    <row r="2024" spans="1:8" x14ac:dyDescent="0.25">
      <c r="A2024" t="s">
        <v>623</v>
      </c>
      <c r="B2024" t="s">
        <v>180</v>
      </c>
      <c r="C2024" t="s">
        <v>181</v>
      </c>
      <c r="D2024" t="s">
        <v>182</v>
      </c>
      <c r="E2024" t="s">
        <v>91</v>
      </c>
      <c r="F2024" t="s">
        <v>452</v>
      </c>
      <c r="G2024">
        <v>0</v>
      </c>
      <c r="H2024">
        <v>646565.29240000003</v>
      </c>
    </row>
    <row r="2025" spans="1:8" x14ac:dyDescent="0.25">
      <c r="A2025" t="s">
        <v>623</v>
      </c>
      <c r="B2025" t="s">
        <v>183</v>
      </c>
      <c r="C2025" t="s">
        <v>184</v>
      </c>
      <c r="D2025" t="s">
        <v>185</v>
      </c>
      <c r="E2025" t="s">
        <v>91</v>
      </c>
      <c r="F2025" t="s">
        <v>452</v>
      </c>
      <c r="G2025">
        <v>0</v>
      </c>
      <c r="H2025">
        <v>659624.61473280005</v>
      </c>
    </row>
    <row r="2026" spans="1:8" x14ac:dyDescent="0.25">
      <c r="A2026" t="s">
        <v>623</v>
      </c>
      <c r="B2026" t="s">
        <v>186</v>
      </c>
      <c r="C2026" t="s">
        <v>187</v>
      </c>
      <c r="D2026" t="s">
        <v>188</v>
      </c>
      <c r="E2026" t="s">
        <v>91</v>
      </c>
      <c r="F2026" t="s">
        <v>452</v>
      </c>
      <c r="G2026">
        <v>0</v>
      </c>
      <c r="H2026">
        <v>726092.01620800002</v>
      </c>
    </row>
    <row r="2027" spans="1:8" x14ac:dyDescent="0.25">
      <c r="A2027" t="s">
        <v>623</v>
      </c>
      <c r="B2027" t="s">
        <v>189</v>
      </c>
      <c r="C2027" t="s">
        <v>190</v>
      </c>
      <c r="D2027" t="s">
        <v>191</v>
      </c>
      <c r="E2027" t="s">
        <v>91</v>
      </c>
      <c r="F2027" t="s">
        <v>452</v>
      </c>
      <c r="G2027">
        <v>0</v>
      </c>
      <c r="H2027">
        <v>385938.71799999999</v>
      </c>
    </row>
    <row r="2028" spans="1:8" x14ac:dyDescent="0.25">
      <c r="A2028" t="s">
        <v>623</v>
      </c>
      <c r="B2028" t="s">
        <v>192</v>
      </c>
      <c r="C2028" t="s">
        <v>193</v>
      </c>
      <c r="D2028" t="s">
        <v>194</v>
      </c>
      <c r="E2028" t="s">
        <v>91</v>
      </c>
      <c r="F2028" t="s">
        <v>452</v>
      </c>
      <c r="G2028">
        <v>0</v>
      </c>
      <c r="H2028">
        <v>307239.86106175999</v>
      </c>
    </row>
    <row r="2029" spans="1:8" x14ac:dyDescent="0.25">
      <c r="A2029" t="s">
        <v>623</v>
      </c>
      <c r="B2029" t="s">
        <v>195</v>
      </c>
      <c r="C2029" t="s">
        <v>196</v>
      </c>
      <c r="D2029" t="s">
        <v>197</v>
      </c>
      <c r="E2029" t="s">
        <v>91</v>
      </c>
      <c r="F2029" t="s">
        <v>452</v>
      </c>
      <c r="G2029">
        <v>0</v>
      </c>
      <c r="H2029">
        <v>588771.43409600004</v>
      </c>
    </row>
    <row r="2030" spans="1:8" x14ac:dyDescent="0.25">
      <c r="A2030" t="s">
        <v>623</v>
      </c>
      <c r="B2030" t="s">
        <v>198</v>
      </c>
      <c r="C2030" t="s">
        <v>199</v>
      </c>
      <c r="D2030" t="s">
        <v>200</v>
      </c>
      <c r="E2030" t="s">
        <v>91</v>
      </c>
      <c r="F2030" t="s">
        <v>452</v>
      </c>
      <c r="G2030">
        <v>0</v>
      </c>
      <c r="H2030">
        <v>450364.33089919999</v>
      </c>
    </row>
    <row r="2031" spans="1:8" x14ac:dyDescent="0.25">
      <c r="A2031" t="s">
        <v>623</v>
      </c>
      <c r="B2031" t="s">
        <v>201</v>
      </c>
      <c r="C2031" t="s">
        <v>202</v>
      </c>
      <c r="D2031" t="s">
        <v>203</v>
      </c>
      <c r="E2031" t="s">
        <v>91</v>
      </c>
      <c r="F2031" t="s">
        <v>452</v>
      </c>
      <c r="G2031">
        <v>0</v>
      </c>
      <c r="H2031">
        <v>2214154.2253471999</v>
      </c>
    </row>
    <row r="2032" spans="1:8" x14ac:dyDescent="0.25">
      <c r="A2032" t="s">
        <v>623</v>
      </c>
      <c r="B2032" t="s">
        <v>204</v>
      </c>
      <c r="C2032" t="s">
        <v>205</v>
      </c>
      <c r="D2032" t="s">
        <v>206</v>
      </c>
      <c r="E2032" t="s">
        <v>91</v>
      </c>
      <c r="F2032" t="s">
        <v>452</v>
      </c>
      <c r="G2032">
        <v>0</v>
      </c>
      <c r="H2032">
        <v>1181125.7163488001</v>
      </c>
    </row>
    <row r="2033" spans="1:8" x14ac:dyDescent="0.25">
      <c r="A2033" t="s">
        <v>623</v>
      </c>
      <c r="B2033" t="s">
        <v>207</v>
      </c>
      <c r="C2033" t="s">
        <v>208</v>
      </c>
      <c r="D2033" t="s">
        <v>209</v>
      </c>
      <c r="E2033" t="s">
        <v>91</v>
      </c>
      <c r="F2033" t="s">
        <v>452</v>
      </c>
      <c r="G2033">
        <v>0</v>
      </c>
      <c r="H2033">
        <v>590921.79319999996</v>
      </c>
    </row>
    <row r="2034" spans="1:8" x14ac:dyDescent="0.25">
      <c r="A2034" t="s">
        <v>623</v>
      </c>
      <c r="B2034" t="s">
        <v>210</v>
      </c>
      <c r="C2034" t="s">
        <v>211</v>
      </c>
      <c r="D2034" t="s">
        <v>212</v>
      </c>
      <c r="E2034" t="s">
        <v>91</v>
      </c>
      <c r="F2034" t="s">
        <v>452</v>
      </c>
      <c r="G2034">
        <v>0</v>
      </c>
      <c r="H2034">
        <v>304456.09093760001</v>
      </c>
    </row>
    <row r="2035" spans="1:8" x14ac:dyDescent="0.25">
      <c r="A2035" t="s">
        <v>623</v>
      </c>
      <c r="B2035" t="s">
        <v>213</v>
      </c>
      <c r="C2035" t="s">
        <v>214</v>
      </c>
      <c r="D2035" t="s">
        <v>215</v>
      </c>
      <c r="E2035" t="s">
        <v>91</v>
      </c>
      <c r="F2035" t="s">
        <v>452</v>
      </c>
      <c r="G2035">
        <v>0</v>
      </c>
      <c r="H2035">
        <v>0</v>
      </c>
    </row>
    <row r="2036" spans="1:8" x14ac:dyDescent="0.25">
      <c r="A2036" t="s">
        <v>623</v>
      </c>
      <c r="B2036" t="s">
        <v>216</v>
      </c>
      <c r="C2036" t="s">
        <v>217</v>
      </c>
      <c r="D2036" t="s">
        <v>218</v>
      </c>
      <c r="E2036" t="s">
        <v>91</v>
      </c>
      <c r="F2036" t="s">
        <v>452</v>
      </c>
      <c r="G2036">
        <v>0</v>
      </c>
      <c r="H2036">
        <v>207282.51759999999</v>
      </c>
    </row>
    <row r="2037" spans="1:8" x14ac:dyDescent="0.25">
      <c r="A2037" t="s">
        <v>623</v>
      </c>
      <c r="B2037" t="s">
        <v>219</v>
      </c>
      <c r="C2037" t="s">
        <v>220</v>
      </c>
      <c r="D2037" t="s">
        <v>221</v>
      </c>
      <c r="E2037" t="s">
        <v>91</v>
      </c>
      <c r="F2037" t="s">
        <v>452</v>
      </c>
      <c r="G2037">
        <v>0</v>
      </c>
      <c r="H2037">
        <v>275342.01679999998</v>
      </c>
    </row>
    <row r="2038" spans="1:8" x14ac:dyDescent="0.25">
      <c r="A2038" t="s">
        <v>623</v>
      </c>
      <c r="B2038" t="s">
        <v>222</v>
      </c>
      <c r="C2038" t="s">
        <v>223</v>
      </c>
      <c r="D2038" t="s">
        <v>224</v>
      </c>
      <c r="E2038" t="s">
        <v>91</v>
      </c>
      <c r="F2038" t="s">
        <v>452</v>
      </c>
      <c r="G2038">
        <v>0</v>
      </c>
      <c r="H2038">
        <v>163822.466464</v>
      </c>
    </row>
    <row r="2039" spans="1:8" x14ac:dyDescent="0.25">
      <c r="A2039" t="s">
        <v>623</v>
      </c>
      <c r="B2039" t="s">
        <v>225</v>
      </c>
      <c r="C2039" t="s">
        <v>226</v>
      </c>
      <c r="D2039" t="s">
        <v>227</v>
      </c>
      <c r="E2039" t="s">
        <v>91</v>
      </c>
      <c r="F2039" t="s">
        <v>452</v>
      </c>
      <c r="G2039">
        <v>0</v>
      </c>
      <c r="H2039">
        <v>460806.19075840001</v>
      </c>
    </row>
    <row r="2040" spans="1:8" x14ac:dyDescent="0.25">
      <c r="A2040" t="s">
        <v>623</v>
      </c>
      <c r="B2040" t="s">
        <v>228</v>
      </c>
      <c r="C2040" t="s">
        <v>229</v>
      </c>
      <c r="D2040" t="s">
        <v>230</v>
      </c>
      <c r="E2040" t="s">
        <v>91</v>
      </c>
      <c r="F2040" t="s">
        <v>452</v>
      </c>
      <c r="G2040">
        <v>0</v>
      </c>
      <c r="H2040">
        <v>130447.38679999999</v>
      </c>
    </row>
    <row r="2041" spans="1:8" x14ac:dyDescent="0.25">
      <c r="A2041" t="s">
        <v>623</v>
      </c>
      <c r="B2041" t="s">
        <v>231</v>
      </c>
      <c r="C2041" t="s">
        <v>232</v>
      </c>
      <c r="D2041" t="s">
        <v>233</v>
      </c>
      <c r="E2041" t="s">
        <v>91</v>
      </c>
      <c r="F2041" t="s">
        <v>452</v>
      </c>
      <c r="G2041">
        <v>0</v>
      </c>
      <c r="H2041">
        <v>263998.76360000001</v>
      </c>
    </row>
    <row r="2042" spans="1:8" x14ac:dyDescent="0.25">
      <c r="A2042" t="s">
        <v>623</v>
      </c>
      <c r="B2042" t="s">
        <v>234</v>
      </c>
      <c r="C2042" t="s">
        <v>235</v>
      </c>
      <c r="D2042" t="s">
        <v>236</v>
      </c>
      <c r="E2042" t="s">
        <v>91</v>
      </c>
      <c r="F2042" t="s">
        <v>452</v>
      </c>
      <c r="G2042">
        <v>0</v>
      </c>
      <c r="H2042">
        <v>234356.8248</v>
      </c>
    </row>
    <row r="2043" spans="1:8" x14ac:dyDescent="0.25">
      <c r="A2043" t="s">
        <v>623</v>
      </c>
      <c r="B2043" t="s">
        <v>237</v>
      </c>
      <c r="C2043" t="s">
        <v>238</v>
      </c>
      <c r="D2043" t="s">
        <v>239</v>
      </c>
      <c r="E2043" t="s">
        <v>91</v>
      </c>
      <c r="F2043" t="s">
        <v>452</v>
      </c>
      <c r="G2043">
        <v>0</v>
      </c>
      <c r="H2043">
        <v>430857.98667200003</v>
      </c>
    </row>
    <row r="2044" spans="1:8" x14ac:dyDescent="0.25">
      <c r="A2044" t="s">
        <v>623</v>
      </c>
      <c r="B2044" t="s">
        <v>240</v>
      </c>
      <c r="C2044" t="s">
        <v>241</v>
      </c>
      <c r="D2044" t="s">
        <v>242</v>
      </c>
      <c r="E2044" t="s">
        <v>91</v>
      </c>
      <c r="F2044" t="s">
        <v>452</v>
      </c>
      <c r="G2044">
        <v>0</v>
      </c>
      <c r="H2044">
        <v>400900.46662080003</v>
      </c>
    </row>
    <row r="2045" spans="1:8" x14ac:dyDescent="0.25">
      <c r="A2045" t="s">
        <v>623</v>
      </c>
      <c r="B2045" t="s">
        <v>243</v>
      </c>
      <c r="C2045" t="s">
        <v>244</v>
      </c>
      <c r="D2045" t="s">
        <v>245</v>
      </c>
      <c r="E2045" t="s">
        <v>91</v>
      </c>
      <c r="F2045" t="s">
        <v>452</v>
      </c>
      <c r="G2045">
        <v>0</v>
      </c>
      <c r="H2045">
        <v>1666334.0754559999</v>
      </c>
    </row>
    <row r="2046" spans="1:8" x14ac:dyDescent="0.25">
      <c r="A2046" t="s">
        <v>623</v>
      </c>
      <c r="B2046" t="s">
        <v>246</v>
      </c>
      <c r="C2046" t="s">
        <v>247</v>
      </c>
      <c r="D2046" t="s">
        <v>248</v>
      </c>
      <c r="E2046" t="s">
        <v>91</v>
      </c>
      <c r="F2046" t="s">
        <v>452</v>
      </c>
      <c r="G2046">
        <v>0</v>
      </c>
      <c r="H2046">
        <v>567229.79339200002</v>
      </c>
    </row>
    <row r="2047" spans="1:8" x14ac:dyDescent="0.25">
      <c r="A2047" t="s">
        <v>623</v>
      </c>
      <c r="B2047" t="s">
        <v>249</v>
      </c>
      <c r="C2047" t="s">
        <v>250</v>
      </c>
      <c r="D2047" t="s">
        <v>251</v>
      </c>
      <c r="E2047" t="s">
        <v>91</v>
      </c>
      <c r="F2047" t="s">
        <v>452</v>
      </c>
      <c r="G2047">
        <v>0</v>
      </c>
      <c r="H2047">
        <v>191768.99969920001</v>
      </c>
    </row>
    <row r="2048" spans="1:8" x14ac:dyDescent="0.25">
      <c r="A2048" t="s">
        <v>623</v>
      </c>
      <c r="B2048" t="s">
        <v>252</v>
      </c>
      <c r="C2048" t="s">
        <v>253</v>
      </c>
      <c r="D2048" t="s">
        <v>254</v>
      </c>
      <c r="E2048" t="s">
        <v>91</v>
      </c>
      <c r="F2048" t="s">
        <v>452</v>
      </c>
      <c r="G2048">
        <v>0</v>
      </c>
      <c r="H2048">
        <v>522295.12384000001</v>
      </c>
    </row>
    <row r="2049" spans="1:8" x14ac:dyDescent="0.25">
      <c r="A2049" t="s">
        <v>623</v>
      </c>
      <c r="B2049" t="s">
        <v>255</v>
      </c>
      <c r="C2049" t="s">
        <v>256</v>
      </c>
      <c r="D2049" t="s">
        <v>257</v>
      </c>
      <c r="E2049" t="s">
        <v>91</v>
      </c>
      <c r="F2049" t="s">
        <v>452</v>
      </c>
      <c r="G2049">
        <v>0</v>
      </c>
      <c r="H2049">
        <v>301091.19606400002</v>
      </c>
    </row>
    <row r="2050" spans="1:8" x14ac:dyDescent="0.25">
      <c r="A2050" t="s">
        <v>623</v>
      </c>
      <c r="B2050" t="s">
        <v>258</v>
      </c>
      <c r="C2050" t="s">
        <v>259</v>
      </c>
      <c r="D2050" t="s">
        <v>260</v>
      </c>
      <c r="E2050" t="s">
        <v>91</v>
      </c>
      <c r="F2050" t="s">
        <v>452</v>
      </c>
      <c r="G2050">
        <v>0</v>
      </c>
      <c r="H2050">
        <v>1409946.6336032001</v>
      </c>
    </row>
    <row r="2051" spans="1:8" x14ac:dyDescent="0.25">
      <c r="A2051" t="s">
        <v>623</v>
      </c>
      <c r="B2051" t="s">
        <v>261</v>
      </c>
      <c r="C2051" t="s">
        <v>262</v>
      </c>
      <c r="D2051" t="s">
        <v>263</v>
      </c>
      <c r="E2051" t="s">
        <v>91</v>
      </c>
      <c r="F2051" t="s">
        <v>452</v>
      </c>
      <c r="G2051">
        <v>0</v>
      </c>
      <c r="H2051">
        <v>677996.63864000002</v>
      </c>
    </row>
    <row r="2052" spans="1:8" x14ac:dyDescent="0.25">
      <c r="A2052" t="s">
        <v>623</v>
      </c>
      <c r="B2052" t="s">
        <v>264</v>
      </c>
      <c r="C2052" t="s">
        <v>265</v>
      </c>
      <c r="D2052" t="s">
        <v>266</v>
      </c>
      <c r="E2052" t="s">
        <v>91</v>
      </c>
      <c r="F2052" t="s">
        <v>452</v>
      </c>
      <c r="G2052">
        <v>0</v>
      </c>
      <c r="H2052">
        <v>828165.88412800001</v>
      </c>
    </row>
    <row r="2053" spans="1:8" x14ac:dyDescent="0.25">
      <c r="A2053" t="s">
        <v>623</v>
      </c>
      <c r="B2053" t="s">
        <v>267</v>
      </c>
      <c r="C2053" t="s">
        <v>268</v>
      </c>
      <c r="D2053" t="s">
        <v>269</v>
      </c>
      <c r="E2053" t="s">
        <v>91</v>
      </c>
      <c r="F2053" t="s">
        <v>452</v>
      </c>
      <c r="G2053">
        <v>0</v>
      </c>
      <c r="H2053">
        <v>1011679.020336</v>
      </c>
    </row>
    <row r="2054" spans="1:8" x14ac:dyDescent="0.25">
      <c r="A2054" t="s">
        <v>623</v>
      </c>
      <c r="B2054" t="s">
        <v>270</v>
      </c>
      <c r="C2054" t="s">
        <v>271</v>
      </c>
      <c r="D2054" t="s">
        <v>272</v>
      </c>
      <c r="E2054" t="s">
        <v>91</v>
      </c>
      <c r="F2054" t="s">
        <v>452</v>
      </c>
      <c r="G2054">
        <v>0</v>
      </c>
      <c r="H2054">
        <v>987963.11591040005</v>
      </c>
    </row>
    <row r="2055" spans="1:8" x14ac:dyDescent="0.25">
      <c r="A2055" t="s">
        <v>623</v>
      </c>
      <c r="B2055" t="s">
        <v>273</v>
      </c>
      <c r="C2055" t="s">
        <v>274</v>
      </c>
      <c r="D2055" t="s">
        <v>275</v>
      </c>
      <c r="E2055" t="s">
        <v>91</v>
      </c>
      <c r="F2055" t="s">
        <v>452</v>
      </c>
      <c r="G2055">
        <v>0</v>
      </c>
      <c r="H2055">
        <v>305270.077728</v>
      </c>
    </row>
    <row r="2056" spans="1:8" x14ac:dyDescent="0.25">
      <c r="A2056" t="s">
        <v>623</v>
      </c>
      <c r="B2056" t="s">
        <v>276</v>
      </c>
      <c r="C2056" t="s">
        <v>277</v>
      </c>
      <c r="D2056" t="s">
        <v>278</v>
      </c>
      <c r="E2056" t="s">
        <v>91</v>
      </c>
      <c r="F2056" t="s">
        <v>452</v>
      </c>
      <c r="G2056">
        <v>0</v>
      </c>
      <c r="H2056">
        <v>662365.63143039995</v>
      </c>
    </row>
    <row r="2057" spans="1:8" x14ac:dyDescent="0.25">
      <c r="A2057" t="s">
        <v>623</v>
      </c>
      <c r="B2057" t="s">
        <v>279</v>
      </c>
      <c r="C2057" t="s">
        <v>280</v>
      </c>
      <c r="D2057" t="s">
        <v>281</v>
      </c>
      <c r="E2057" t="s">
        <v>91</v>
      </c>
      <c r="F2057" t="s">
        <v>452</v>
      </c>
      <c r="G2057">
        <v>0</v>
      </c>
      <c r="H2057">
        <v>144327.46984000001</v>
      </c>
    </row>
    <row r="2058" spans="1:8" x14ac:dyDescent="0.25">
      <c r="A2058" t="s">
        <v>623</v>
      </c>
      <c r="B2058" t="s">
        <v>282</v>
      </c>
      <c r="C2058" t="s">
        <v>283</v>
      </c>
      <c r="D2058" t="s">
        <v>284</v>
      </c>
      <c r="E2058" t="s">
        <v>91</v>
      </c>
      <c r="F2058" t="s">
        <v>452</v>
      </c>
      <c r="G2058">
        <v>0</v>
      </c>
      <c r="H2058">
        <v>320715.0196</v>
      </c>
    </row>
    <row r="2059" spans="1:8" x14ac:dyDescent="0.25">
      <c r="A2059" t="s">
        <v>623</v>
      </c>
      <c r="B2059" t="s">
        <v>285</v>
      </c>
      <c r="C2059" t="s">
        <v>286</v>
      </c>
      <c r="D2059" t="s">
        <v>287</v>
      </c>
      <c r="E2059" t="s">
        <v>91</v>
      </c>
      <c r="F2059" t="s">
        <v>452</v>
      </c>
      <c r="G2059">
        <v>0</v>
      </c>
      <c r="H2059">
        <v>469489.0498944</v>
      </c>
    </row>
    <row r="2060" spans="1:8" x14ac:dyDescent="0.25">
      <c r="A2060" t="s">
        <v>623</v>
      </c>
      <c r="B2060" t="s">
        <v>288</v>
      </c>
      <c r="C2060" t="s">
        <v>289</v>
      </c>
      <c r="D2060" t="s">
        <v>290</v>
      </c>
      <c r="E2060" t="s">
        <v>91</v>
      </c>
      <c r="F2060" t="s">
        <v>452</v>
      </c>
      <c r="G2060">
        <v>0</v>
      </c>
      <c r="H2060">
        <v>323904.4977376</v>
      </c>
    </row>
    <row r="2061" spans="1:8" x14ac:dyDescent="0.25">
      <c r="A2061" t="s">
        <v>623</v>
      </c>
      <c r="B2061" t="s">
        <v>291</v>
      </c>
      <c r="C2061" t="s">
        <v>292</v>
      </c>
      <c r="D2061" t="s">
        <v>293</v>
      </c>
      <c r="E2061" t="s">
        <v>91</v>
      </c>
      <c r="F2061" t="s">
        <v>452</v>
      </c>
      <c r="G2061">
        <v>0</v>
      </c>
      <c r="H2061">
        <v>0</v>
      </c>
    </row>
    <row r="2062" spans="1:8" x14ac:dyDescent="0.25">
      <c r="A2062" t="s">
        <v>623</v>
      </c>
      <c r="B2062" t="s">
        <v>294</v>
      </c>
      <c r="C2062" t="s">
        <v>295</v>
      </c>
      <c r="D2062" t="s">
        <v>296</v>
      </c>
      <c r="E2062" t="s">
        <v>91</v>
      </c>
      <c r="F2062" t="s">
        <v>452</v>
      </c>
      <c r="G2062">
        <v>0</v>
      </c>
      <c r="H2062">
        <v>278446.01679999998</v>
      </c>
    </row>
    <row r="2063" spans="1:8" x14ac:dyDescent="0.25">
      <c r="A2063" t="s">
        <v>623</v>
      </c>
      <c r="B2063" t="s">
        <v>297</v>
      </c>
      <c r="C2063" t="s">
        <v>298</v>
      </c>
      <c r="D2063" t="s">
        <v>299</v>
      </c>
      <c r="E2063" t="s">
        <v>91</v>
      </c>
      <c r="F2063" t="s">
        <v>452</v>
      </c>
      <c r="G2063">
        <v>0</v>
      </c>
      <c r="H2063">
        <v>674627.69048959995</v>
      </c>
    </row>
    <row r="2064" spans="1:8" x14ac:dyDescent="0.25">
      <c r="A2064" t="s">
        <v>623</v>
      </c>
      <c r="B2064" t="s">
        <v>300</v>
      </c>
      <c r="C2064" t="s">
        <v>301</v>
      </c>
      <c r="D2064" t="s">
        <v>302</v>
      </c>
      <c r="E2064" t="s">
        <v>91</v>
      </c>
      <c r="F2064" t="s">
        <v>452</v>
      </c>
      <c r="G2064">
        <v>0</v>
      </c>
      <c r="H2064">
        <v>205849.21632000001</v>
      </c>
    </row>
    <row r="2065" spans="1:8" x14ac:dyDescent="0.25">
      <c r="A2065" t="s">
        <v>623</v>
      </c>
      <c r="B2065" t="s">
        <v>303</v>
      </c>
      <c r="C2065" t="s">
        <v>304</v>
      </c>
      <c r="D2065" t="s">
        <v>305</v>
      </c>
      <c r="E2065" t="s">
        <v>91</v>
      </c>
      <c r="F2065" t="s">
        <v>452</v>
      </c>
      <c r="G2065">
        <v>0</v>
      </c>
      <c r="H2065">
        <v>457765.228</v>
      </c>
    </row>
    <row r="2066" spans="1:8" x14ac:dyDescent="0.25">
      <c r="A2066" t="s">
        <v>623</v>
      </c>
      <c r="B2066" t="s">
        <v>306</v>
      </c>
      <c r="C2066" t="s">
        <v>307</v>
      </c>
      <c r="D2066" t="s">
        <v>308</v>
      </c>
      <c r="E2066" t="s">
        <v>91</v>
      </c>
      <c r="F2066" t="s">
        <v>452</v>
      </c>
      <c r="G2066">
        <v>0</v>
      </c>
      <c r="H2066">
        <v>321354.298656</v>
      </c>
    </row>
    <row r="2067" spans="1:8" x14ac:dyDescent="0.25">
      <c r="A2067" t="s">
        <v>623</v>
      </c>
      <c r="B2067" t="s">
        <v>309</v>
      </c>
      <c r="C2067" t="s">
        <v>310</v>
      </c>
      <c r="D2067" t="s">
        <v>311</v>
      </c>
      <c r="E2067" t="s">
        <v>91</v>
      </c>
      <c r="F2067" t="s">
        <v>452</v>
      </c>
      <c r="G2067">
        <v>0</v>
      </c>
      <c r="H2067">
        <v>192835.26439999999</v>
      </c>
    </row>
    <row r="2068" spans="1:8" x14ac:dyDescent="0.25">
      <c r="A2068" t="s">
        <v>623</v>
      </c>
      <c r="B2068" t="s">
        <v>312</v>
      </c>
      <c r="C2068" t="s">
        <v>313</v>
      </c>
      <c r="D2068" t="s">
        <v>314</v>
      </c>
      <c r="E2068" t="s">
        <v>91</v>
      </c>
      <c r="F2068" t="s">
        <v>452</v>
      </c>
      <c r="G2068">
        <v>0</v>
      </c>
      <c r="H2068">
        <v>425148.27898559999</v>
      </c>
    </row>
    <row r="2069" spans="1:8" x14ac:dyDescent="0.25">
      <c r="A2069" t="s">
        <v>623</v>
      </c>
      <c r="B2069" t="s">
        <v>315</v>
      </c>
      <c r="C2069" t="s">
        <v>316</v>
      </c>
      <c r="D2069" t="s">
        <v>317</v>
      </c>
      <c r="E2069" t="s">
        <v>91</v>
      </c>
      <c r="F2069" t="s">
        <v>452</v>
      </c>
      <c r="G2069">
        <v>0</v>
      </c>
      <c r="H2069">
        <v>180526.34155839999</v>
      </c>
    </row>
    <row r="2070" spans="1:8" x14ac:dyDescent="0.25">
      <c r="A2070" t="s">
        <v>623</v>
      </c>
      <c r="B2070" t="s">
        <v>318</v>
      </c>
      <c r="C2070" t="s">
        <v>319</v>
      </c>
      <c r="D2070" t="s">
        <v>320</v>
      </c>
      <c r="E2070" t="s">
        <v>91</v>
      </c>
      <c r="F2070" t="s">
        <v>452</v>
      </c>
      <c r="G2070">
        <v>0</v>
      </c>
      <c r="H2070">
        <v>309908.14480000001</v>
      </c>
    </row>
    <row r="2071" spans="1:8" x14ac:dyDescent="0.25">
      <c r="A2071" t="s">
        <v>623</v>
      </c>
      <c r="B2071" t="s">
        <v>321</v>
      </c>
      <c r="C2071" t="s">
        <v>322</v>
      </c>
      <c r="D2071" t="s">
        <v>323</v>
      </c>
      <c r="E2071" t="s">
        <v>91</v>
      </c>
      <c r="F2071" t="s">
        <v>452</v>
      </c>
      <c r="G2071">
        <v>0</v>
      </c>
      <c r="H2071">
        <v>592266.97499839996</v>
      </c>
    </row>
    <row r="2072" spans="1:8" x14ac:dyDescent="0.25">
      <c r="A2072" t="s">
        <v>623</v>
      </c>
      <c r="B2072" t="s">
        <v>324</v>
      </c>
      <c r="C2072" t="s">
        <v>325</v>
      </c>
      <c r="D2072" t="s">
        <v>326</v>
      </c>
      <c r="E2072" t="s">
        <v>91</v>
      </c>
      <c r="F2072" t="s">
        <v>452</v>
      </c>
      <c r="G2072">
        <v>0</v>
      </c>
      <c r="H2072">
        <v>168606.03235200001</v>
      </c>
    </row>
    <row r="2073" spans="1:8" x14ac:dyDescent="0.25">
      <c r="A2073" t="s">
        <v>623</v>
      </c>
      <c r="B2073" t="s">
        <v>327</v>
      </c>
      <c r="C2073" t="s">
        <v>328</v>
      </c>
      <c r="D2073" t="s">
        <v>329</v>
      </c>
      <c r="E2073" t="s">
        <v>91</v>
      </c>
      <c r="F2073" t="s">
        <v>452</v>
      </c>
      <c r="G2073">
        <v>0</v>
      </c>
      <c r="H2073">
        <v>276759.92719999998</v>
      </c>
    </row>
    <row r="2074" spans="1:8" x14ac:dyDescent="0.25">
      <c r="A2074" t="s">
        <v>623</v>
      </c>
      <c r="B2074" t="s">
        <v>330</v>
      </c>
      <c r="C2074" t="s">
        <v>331</v>
      </c>
      <c r="D2074" t="s">
        <v>332</v>
      </c>
      <c r="E2074" t="s">
        <v>91</v>
      </c>
      <c r="F2074" t="s">
        <v>452</v>
      </c>
      <c r="G2074">
        <v>0</v>
      </c>
      <c r="H2074">
        <v>0</v>
      </c>
    </row>
    <row r="2075" spans="1:8" x14ac:dyDescent="0.25">
      <c r="A2075" t="s">
        <v>623</v>
      </c>
      <c r="B2075" t="s">
        <v>333</v>
      </c>
      <c r="C2075" t="s">
        <v>334</v>
      </c>
      <c r="D2075" t="s">
        <v>335</v>
      </c>
      <c r="E2075" t="s">
        <v>91</v>
      </c>
      <c r="F2075" t="s">
        <v>452</v>
      </c>
      <c r="G2075">
        <v>0</v>
      </c>
      <c r="H2075">
        <v>101799.86990400001</v>
      </c>
    </row>
    <row r="2076" spans="1:8" x14ac:dyDescent="0.25">
      <c r="A2076" t="s">
        <v>623</v>
      </c>
      <c r="B2076" t="s">
        <v>336</v>
      </c>
      <c r="C2076" t="s">
        <v>337</v>
      </c>
      <c r="D2076" t="s">
        <v>338</v>
      </c>
      <c r="E2076" t="s">
        <v>91</v>
      </c>
      <c r="F2076" t="s">
        <v>452</v>
      </c>
      <c r="G2076">
        <v>0</v>
      </c>
      <c r="H2076">
        <v>138776.99462400001</v>
      </c>
    </row>
    <row r="2077" spans="1:8" x14ac:dyDescent="0.25">
      <c r="A2077" t="s">
        <v>623</v>
      </c>
      <c r="B2077" t="s">
        <v>339</v>
      </c>
      <c r="C2077" t="s">
        <v>340</v>
      </c>
      <c r="D2077" t="s">
        <v>341</v>
      </c>
      <c r="E2077" t="s">
        <v>91</v>
      </c>
      <c r="F2077" t="s">
        <v>452</v>
      </c>
      <c r="G2077">
        <v>0</v>
      </c>
      <c r="H2077">
        <v>1945327.0060320001</v>
      </c>
    </row>
    <row r="2078" spans="1:8" x14ac:dyDescent="0.25">
      <c r="A2078" t="s">
        <v>623</v>
      </c>
      <c r="B2078" t="s">
        <v>342</v>
      </c>
      <c r="C2078" t="s">
        <v>343</v>
      </c>
      <c r="D2078" t="s">
        <v>344</v>
      </c>
      <c r="E2078" t="s">
        <v>91</v>
      </c>
      <c r="F2078" t="s">
        <v>452</v>
      </c>
      <c r="G2078">
        <v>0</v>
      </c>
      <c r="H2078">
        <v>170148.758</v>
      </c>
    </row>
    <row r="2079" spans="1:8" x14ac:dyDescent="0.25">
      <c r="A2079" t="s">
        <v>623</v>
      </c>
      <c r="B2079" t="s">
        <v>345</v>
      </c>
      <c r="C2079" t="s">
        <v>346</v>
      </c>
      <c r="D2079" t="s">
        <v>347</v>
      </c>
      <c r="E2079" t="s">
        <v>91</v>
      </c>
      <c r="F2079" t="s">
        <v>452</v>
      </c>
      <c r="G2079">
        <v>0</v>
      </c>
      <c r="H2079">
        <v>299673.29566399998</v>
      </c>
    </row>
    <row r="2080" spans="1:8" x14ac:dyDescent="0.25">
      <c r="A2080" t="s">
        <v>623</v>
      </c>
      <c r="B2080" t="s">
        <v>348</v>
      </c>
      <c r="C2080" t="s">
        <v>349</v>
      </c>
      <c r="D2080" t="s">
        <v>350</v>
      </c>
      <c r="E2080" t="s">
        <v>91</v>
      </c>
      <c r="F2080" t="s">
        <v>452</v>
      </c>
      <c r="G2080">
        <v>0</v>
      </c>
      <c r="H2080">
        <v>384834.36721280002</v>
      </c>
    </row>
    <row r="2081" spans="1:8" x14ac:dyDescent="0.25">
      <c r="A2081" t="s">
        <v>623</v>
      </c>
      <c r="B2081" t="s">
        <v>351</v>
      </c>
      <c r="C2081" t="s">
        <v>352</v>
      </c>
      <c r="D2081" t="s">
        <v>353</v>
      </c>
      <c r="E2081" t="s">
        <v>91</v>
      </c>
      <c r="F2081" t="s">
        <v>452</v>
      </c>
      <c r="G2081">
        <v>0</v>
      </c>
      <c r="H2081">
        <v>294625.54223999998</v>
      </c>
    </row>
    <row r="2082" spans="1:8" x14ac:dyDescent="0.25">
      <c r="A2082" t="s">
        <v>623</v>
      </c>
      <c r="B2082" t="s">
        <v>354</v>
      </c>
      <c r="C2082" t="s">
        <v>355</v>
      </c>
      <c r="D2082" t="s">
        <v>356</v>
      </c>
      <c r="E2082" t="s">
        <v>91</v>
      </c>
      <c r="F2082" t="s">
        <v>452</v>
      </c>
      <c r="G2082">
        <v>0</v>
      </c>
      <c r="H2082">
        <v>372117.97431999998</v>
      </c>
    </row>
    <row r="2083" spans="1:8" x14ac:dyDescent="0.25">
      <c r="A2083" t="s">
        <v>623</v>
      </c>
      <c r="B2083" t="s">
        <v>357</v>
      </c>
      <c r="C2083" t="s">
        <v>358</v>
      </c>
      <c r="D2083" t="s">
        <v>359</v>
      </c>
      <c r="E2083" t="s">
        <v>91</v>
      </c>
      <c r="F2083" t="s">
        <v>452</v>
      </c>
      <c r="G2083">
        <v>0</v>
      </c>
      <c r="H2083">
        <v>411025.93300159997</v>
      </c>
    </row>
    <row r="2084" spans="1:8" x14ac:dyDescent="0.25">
      <c r="A2084" t="s">
        <v>623</v>
      </c>
      <c r="B2084" t="s">
        <v>360</v>
      </c>
      <c r="C2084" t="s">
        <v>361</v>
      </c>
      <c r="D2084" t="s">
        <v>362</v>
      </c>
      <c r="E2084" t="s">
        <v>91</v>
      </c>
      <c r="F2084" t="s">
        <v>452</v>
      </c>
      <c r="G2084">
        <v>0</v>
      </c>
      <c r="H2084">
        <v>412157.02227199997</v>
      </c>
    </row>
    <row r="2085" spans="1:8" x14ac:dyDescent="0.25">
      <c r="A2085" t="s">
        <v>623</v>
      </c>
      <c r="B2085" t="s">
        <v>363</v>
      </c>
      <c r="C2085" t="s">
        <v>364</v>
      </c>
      <c r="D2085" t="s">
        <v>365</v>
      </c>
      <c r="E2085" t="s">
        <v>91</v>
      </c>
      <c r="F2085" t="s">
        <v>452</v>
      </c>
      <c r="G2085">
        <v>0</v>
      </c>
      <c r="H2085">
        <v>698908.652</v>
      </c>
    </row>
    <row r="2086" spans="1:8" x14ac:dyDescent="0.25">
      <c r="A2086" t="s">
        <v>623</v>
      </c>
      <c r="B2086" t="s">
        <v>366</v>
      </c>
      <c r="C2086" t="s">
        <v>367</v>
      </c>
      <c r="D2086" t="s">
        <v>368</v>
      </c>
      <c r="E2086" t="s">
        <v>91</v>
      </c>
      <c r="F2086" t="s">
        <v>452</v>
      </c>
      <c r="G2086">
        <v>0</v>
      </c>
      <c r="H2086">
        <v>147462.2616</v>
      </c>
    </row>
    <row r="2087" spans="1:8" x14ac:dyDescent="0.25">
      <c r="A2087" t="s">
        <v>623</v>
      </c>
      <c r="B2087" t="s">
        <v>369</v>
      </c>
      <c r="C2087" t="s">
        <v>370</v>
      </c>
      <c r="D2087" t="s">
        <v>371</v>
      </c>
      <c r="E2087" t="s">
        <v>91</v>
      </c>
      <c r="F2087" t="s">
        <v>452</v>
      </c>
      <c r="G2087">
        <v>0</v>
      </c>
      <c r="H2087">
        <v>246953.10704</v>
      </c>
    </row>
    <row r="2088" spans="1:8" x14ac:dyDescent="0.25">
      <c r="A2088" t="s">
        <v>623</v>
      </c>
      <c r="B2088" t="s">
        <v>372</v>
      </c>
      <c r="C2088" t="s">
        <v>373</v>
      </c>
      <c r="D2088" t="s">
        <v>374</v>
      </c>
      <c r="E2088" t="s">
        <v>91</v>
      </c>
      <c r="F2088" t="s">
        <v>452</v>
      </c>
      <c r="G2088">
        <v>0</v>
      </c>
      <c r="H2088">
        <v>412177.67583999998</v>
      </c>
    </row>
    <row r="2089" spans="1:8" x14ac:dyDescent="0.25">
      <c r="A2089" t="s">
        <v>623</v>
      </c>
      <c r="B2089" t="s">
        <v>375</v>
      </c>
      <c r="C2089" t="s">
        <v>376</v>
      </c>
      <c r="D2089" t="s">
        <v>377</v>
      </c>
      <c r="E2089" t="s">
        <v>91</v>
      </c>
      <c r="F2089" t="s">
        <v>452</v>
      </c>
      <c r="G2089">
        <v>0</v>
      </c>
      <c r="H2089">
        <v>416006.6217664</v>
      </c>
    </row>
    <row r="2090" spans="1:8" x14ac:dyDescent="0.25">
      <c r="A2090" t="s">
        <v>623</v>
      </c>
      <c r="B2090" t="s">
        <v>378</v>
      </c>
      <c r="C2090" t="s">
        <v>379</v>
      </c>
      <c r="D2090" t="s">
        <v>380</v>
      </c>
      <c r="E2090" t="s">
        <v>91</v>
      </c>
      <c r="F2090" t="s">
        <v>452</v>
      </c>
      <c r="G2090">
        <v>0</v>
      </c>
      <c r="H2090">
        <v>1230642.2453664001</v>
      </c>
    </row>
    <row r="2091" spans="1:8" x14ac:dyDescent="0.25">
      <c r="A2091" t="s">
        <v>623</v>
      </c>
      <c r="B2091" t="s">
        <v>381</v>
      </c>
      <c r="C2091" t="s">
        <v>382</v>
      </c>
      <c r="D2091" t="s">
        <v>383</v>
      </c>
      <c r="E2091" t="s">
        <v>91</v>
      </c>
      <c r="F2091" t="s">
        <v>452</v>
      </c>
      <c r="G2091">
        <v>0</v>
      </c>
      <c r="H2091">
        <v>360416.4008</v>
      </c>
    </row>
    <row r="2092" spans="1:8" x14ac:dyDescent="0.25">
      <c r="A2092" t="s">
        <v>623</v>
      </c>
      <c r="B2092" t="s">
        <v>384</v>
      </c>
      <c r="C2092" t="s">
        <v>385</v>
      </c>
      <c r="D2092" t="s">
        <v>386</v>
      </c>
      <c r="E2092" t="s">
        <v>91</v>
      </c>
      <c r="F2092" t="s">
        <v>452</v>
      </c>
      <c r="G2092">
        <v>0</v>
      </c>
      <c r="H2092">
        <v>193369.34899200001</v>
      </c>
    </row>
    <row r="2093" spans="1:8" x14ac:dyDescent="0.25">
      <c r="A2093" t="s">
        <v>623</v>
      </c>
      <c r="B2093" t="s">
        <v>387</v>
      </c>
      <c r="C2093" t="s">
        <v>388</v>
      </c>
      <c r="D2093" t="s">
        <v>389</v>
      </c>
      <c r="E2093" t="s">
        <v>91</v>
      </c>
      <c r="F2093" t="s">
        <v>452</v>
      </c>
      <c r="G2093">
        <v>0</v>
      </c>
      <c r="H2093">
        <v>316858.31451200001</v>
      </c>
    </row>
    <row r="2094" spans="1:8" x14ac:dyDescent="0.25">
      <c r="A2094" t="s">
        <v>623</v>
      </c>
      <c r="B2094" t="s">
        <v>390</v>
      </c>
      <c r="C2094" t="s">
        <v>391</v>
      </c>
      <c r="D2094" t="s">
        <v>392</v>
      </c>
      <c r="E2094" t="s">
        <v>91</v>
      </c>
      <c r="F2094" t="s">
        <v>452</v>
      </c>
      <c r="G2094">
        <v>0</v>
      </c>
      <c r="H2094">
        <v>267413.16360000003</v>
      </c>
    </row>
    <row r="2095" spans="1:8" x14ac:dyDescent="0.25">
      <c r="A2095" t="s">
        <v>623</v>
      </c>
      <c r="B2095" t="s">
        <v>393</v>
      </c>
      <c r="C2095" t="s">
        <v>394</v>
      </c>
      <c r="D2095" t="s">
        <v>395</v>
      </c>
      <c r="E2095" t="s">
        <v>91</v>
      </c>
      <c r="F2095" t="s">
        <v>452</v>
      </c>
      <c r="G2095">
        <v>0</v>
      </c>
      <c r="H2095">
        <v>446181.09807040001</v>
      </c>
    </row>
    <row r="2096" spans="1:8" x14ac:dyDescent="0.25">
      <c r="A2096" t="s">
        <v>623</v>
      </c>
      <c r="B2096" t="s">
        <v>396</v>
      </c>
      <c r="C2096" t="s">
        <v>397</v>
      </c>
      <c r="D2096" t="s">
        <v>398</v>
      </c>
      <c r="E2096" t="s">
        <v>91</v>
      </c>
      <c r="F2096" t="s">
        <v>452</v>
      </c>
      <c r="G2096">
        <v>0</v>
      </c>
      <c r="H2096">
        <v>301132.5232</v>
      </c>
    </row>
    <row r="2097" spans="1:8" x14ac:dyDescent="0.25">
      <c r="A2097" t="s">
        <v>623</v>
      </c>
      <c r="B2097" t="s">
        <v>399</v>
      </c>
      <c r="C2097" t="s">
        <v>400</v>
      </c>
      <c r="D2097" t="s">
        <v>401</v>
      </c>
      <c r="E2097" t="s">
        <v>91</v>
      </c>
      <c r="F2097" t="s">
        <v>452</v>
      </c>
      <c r="G2097">
        <v>0</v>
      </c>
      <c r="H2097">
        <v>199981.51441599999</v>
      </c>
    </row>
    <row r="2098" spans="1:8" x14ac:dyDescent="0.25">
      <c r="A2098" t="s">
        <v>623</v>
      </c>
      <c r="B2098" t="s">
        <v>402</v>
      </c>
      <c r="C2098" t="s">
        <v>403</v>
      </c>
      <c r="D2098" t="s">
        <v>404</v>
      </c>
      <c r="E2098" t="s">
        <v>91</v>
      </c>
      <c r="F2098" t="s">
        <v>452</v>
      </c>
      <c r="G2098">
        <v>0</v>
      </c>
      <c r="H2098">
        <v>359132.59</v>
      </c>
    </row>
    <row r="2099" spans="1:8" x14ac:dyDescent="0.25">
      <c r="A2099" t="s">
        <v>623</v>
      </c>
      <c r="B2099" t="s">
        <v>405</v>
      </c>
      <c r="C2099" t="s">
        <v>406</v>
      </c>
      <c r="D2099" t="s">
        <v>598</v>
      </c>
      <c r="E2099" t="s">
        <v>91</v>
      </c>
      <c r="F2099" t="s">
        <v>452</v>
      </c>
      <c r="G2099">
        <v>0</v>
      </c>
      <c r="H2099">
        <v>237216.37734400001</v>
      </c>
    </row>
    <row r="2100" spans="1:8" x14ac:dyDescent="0.25">
      <c r="A2100" t="s">
        <v>623</v>
      </c>
      <c r="B2100" t="s">
        <v>408</v>
      </c>
      <c r="C2100" t="s">
        <v>409</v>
      </c>
      <c r="D2100" t="s">
        <v>410</v>
      </c>
      <c r="E2100" t="s">
        <v>91</v>
      </c>
      <c r="F2100" t="s">
        <v>452</v>
      </c>
      <c r="G2100">
        <v>0</v>
      </c>
      <c r="H2100">
        <v>214428.75761599999</v>
      </c>
    </row>
    <row r="2101" spans="1:8" x14ac:dyDescent="0.25">
      <c r="A2101" t="s">
        <v>623</v>
      </c>
      <c r="B2101" t="s">
        <v>411</v>
      </c>
      <c r="C2101" t="s">
        <v>412</v>
      </c>
      <c r="D2101" t="s">
        <v>413</v>
      </c>
      <c r="E2101" t="s">
        <v>91</v>
      </c>
      <c r="F2101" t="s">
        <v>452</v>
      </c>
      <c r="G2101">
        <v>0</v>
      </c>
      <c r="H2101">
        <v>310774.28591999999</v>
      </c>
    </row>
    <row r="2102" spans="1:8" x14ac:dyDescent="0.25">
      <c r="A2102" t="s">
        <v>623</v>
      </c>
      <c r="B2102" t="s">
        <v>414</v>
      </c>
      <c r="C2102" t="s">
        <v>415</v>
      </c>
      <c r="D2102" t="s">
        <v>416</v>
      </c>
      <c r="E2102" t="s">
        <v>91</v>
      </c>
      <c r="F2102" t="s">
        <v>452</v>
      </c>
      <c r="G2102">
        <v>0</v>
      </c>
      <c r="H2102">
        <v>263186.10944640002</v>
      </c>
    </row>
    <row r="2103" spans="1:8" x14ac:dyDescent="0.25">
      <c r="A2103" t="s">
        <v>623</v>
      </c>
      <c r="B2103" t="s">
        <v>487</v>
      </c>
      <c r="C2103" t="s">
        <v>488</v>
      </c>
      <c r="D2103" t="s">
        <v>417</v>
      </c>
      <c r="E2103" t="s">
        <v>91</v>
      </c>
      <c r="F2103" t="s">
        <v>452</v>
      </c>
      <c r="G2103">
        <v>0</v>
      </c>
      <c r="H2103">
        <v>0</v>
      </c>
    </row>
    <row r="2104" spans="1:8" x14ac:dyDescent="0.25">
      <c r="A2104" t="s">
        <v>623</v>
      </c>
      <c r="B2104" t="s">
        <v>531</v>
      </c>
      <c r="C2104" t="s">
        <v>532</v>
      </c>
      <c r="D2104" t="s">
        <v>533</v>
      </c>
      <c r="E2104" t="s">
        <v>91</v>
      </c>
      <c r="F2104" t="s">
        <v>452</v>
      </c>
      <c r="G2104">
        <v>0</v>
      </c>
      <c r="H2104">
        <v>144626.45079999999</v>
      </c>
    </row>
    <row r="2105" spans="1:8" x14ac:dyDescent="0.25">
      <c r="A2105" t="s">
        <v>623</v>
      </c>
      <c r="B2105" t="s">
        <v>594</v>
      </c>
      <c r="C2105" t="s">
        <v>595</v>
      </c>
      <c r="D2105" t="s">
        <v>534</v>
      </c>
      <c r="E2105" t="s">
        <v>91</v>
      </c>
      <c r="F2105" t="s">
        <v>452</v>
      </c>
      <c r="G2105">
        <v>0</v>
      </c>
      <c r="H2105">
        <v>124775.7552</v>
      </c>
    </row>
    <row r="2106" spans="1:8" x14ac:dyDescent="0.25">
      <c r="A2106" t="s">
        <v>623</v>
      </c>
      <c r="B2106">
        <v>41</v>
      </c>
      <c r="C2106" t="s">
        <v>489</v>
      </c>
      <c r="D2106" t="s">
        <v>490</v>
      </c>
      <c r="E2106" t="s">
        <v>453</v>
      </c>
      <c r="F2106" t="s">
        <v>452</v>
      </c>
      <c r="G2106">
        <v>0</v>
      </c>
      <c r="H2106">
        <v>2198125.5575839998</v>
      </c>
    </row>
    <row r="2107" spans="1:8" x14ac:dyDescent="0.25">
      <c r="A2107" t="s">
        <v>623</v>
      </c>
      <c r="B2107">
        <v>70</v>
      </c>
      <c r="C2107" t="s">
        <v>498</v>
      </c>
      <c r="D2107" t="s">
        <v>613</v>
      </c>
      <c r="E2107" t="s">
        <v>453</v>
      </c>
      <c r="F2107" t="s">
        <v>452</v>
      </c>
      <c r="G2107">
        <v>0</v>
      </c>
      <c r="H2107">
        <v>34029.749600000003</v>
      </c>
    </row>
    <row r="2108" spans="1:8" x14ac:dyDescent="0.25">
      <c r="A2108" t="s">
        <v>623</v>
      </c>
      <c r="B2108">
        <v>71</v>
      </c>
      <c r="C2108" t="s">
        <v>499</v>
      </c>
      <c r="D2108" t="s">
        <v>614</v>
      </c>
      <c r="E2108" t="s">
        <v>453</v>
      </c>
      <c r="F2108" t="s">
        <v>452</v>
      </c>
      <c r="G2108">
        <v>0</v>
      </c>
      <c r="H2108">
        <v>68059.5092</v>
      </c>
    </row>
    <row r="2109" spans="1:8" x14ac:dyDescent="0.25">
      <c r="A2109" t="s">
        <v>623</v>
      </c>
      <c r="B2109">
        <v>72</v>
      </c>
      <c r="C2109" t="s">
        <v>601</v>
      </c>
      <c r="D2109" t="s">
        <v>615</v>
      </c>
      <c r="E2109" t="s">
        <v>453</v>
      </c>
      <c r="F2109" t="s">
        <v>452</v>
      </c>
      <c r="G2109">
        <v>0</v>
      </c>
      <c r="H2109">
        <v>34029.749600000003</v>
      </c>
    </row>
    <row r="2110" spans="1:8" x14ac:dyDescent="0.25">
      <c r="A2110" t="s">
        <v>623</v>
      </c>
      <c r="B2110">
        <v>73</v>
      </c>
      <c r="C2110" t="s">
        <v>500</v>
      </c>
      <c r="D2110" t="s">
        <v>616</v>
      </c>
      <c r="E2110" t="s">
        <v>453</v>
      </c>
      <c r="F2110" t="s">
        <v>452</v>
      </c>
      <c r="G2110">
        <v>0</v>
      </c>
      <c r="H2110">
        <v>22686.506399999998</v>
      </c>
    </row>
    <row r="2111" spans="1:8" x14ac:dyDescent="0.25">
      <c r="A2111" t="s">
        <v>726</v>
      </c>
      <c r="B2111">
        <v>1</v>
      </c>
      <c r="C2111" t="s">
        <v>78</v>
      </c>
      <c r="D2111" t="s">
        <v>29</v>
      </c>
      <c r="E2111" t="s">
        <v>79</v>
      </c>
      <c r="F2111" t="s">
        <v>497</v>
      </c>
      <c r="G2111">
        <v>0</v>
      </c>
      <c r="H2111">
        <v>213525.46</v>
      </c>
    </row>
    <row r="2112" spans="1:8" x14ac:dyDescent="0.25">
      <c r="A2112" t="s">
        <v>726</v>
      </c>
      <c r="B2112">
        <v>2</v>
      </c>
      <c r="C2112" t="s">
        <v>81</v>
      </c>
      <c r="D2112" t="s">
        <v>30</v>
      </c>
      <c r="E2112" t="s">
        <v>79</v>
      </c>
      <c r="F2112" t="s">
        <v>497</v>
      </c>
      <c r="G2112">
        <v>0</v>
      </c>
      <c r="H2112">
        <v>5202.6400000000003</v>
      </c>
    </row>
    <row r="2113" spans="1:8" x14ac:dyDescent="0.25">
      <c r="A2113" t="s">
        <v>726</v>
      </c>
      <c r="B2113">
        <v>3</v>
      </c>
      <c r="C2113" t="s">
        <v>82</v>
      </c>
      <c r="D2113" t="s">
        <v>31</v>
      </c>
      <c r="E2113" t="s">
        <v>79</v>
      </c>
      <c r="F2113" t="s">
        <v>497</v>
      </c>
      <c r="G2113">
        <v>0</v>
      </c>
      <c r="H2113">
        <v>32276.53</v>
      </c>
    </row>
    <row r="2114" spans="1:8" x14ac:dyDescent="0.25">
      <c r="A2114" t="s">
        <v>726</v>
      </c>
      <c r="B2114">
        <v>4</v>
      </c>
      <c r="C2114" t="s">
        <v>83</v>
      </c>
      <c r="D2114" t="s">
        <v>32</v>
      </c>
      <c r="E2114" t="s">
        <v>79</v>
      </c>
      <c r="F2114" t="s">
        <v>497</v>
      </c>
      <c r="G2114">
        <v>0</v>
      </c>
      <c r="H2114">
        <v>51353.13</v>
      </c>
    </row>
    <row r="2115" spans="1:8" x14ac:dyDescent="0.25">
      <c r="A2115" t="s">
        <v>726</v>
      </c>
      <c r="B2115">
        <v>5</v>
      </c>
      <c r="C2115" t="s">
        <v>84</v>
      </c>
      <c r="D2115" t="s">
        <v>33</v>
      </c>
      <c r="E2115" t="s">
        <v>79</v>
      </c>
      <c r="F2115" t="s">
        <v>497</v>
      </c>
      <c r="G2115">
        <v>0</v>
      </c>
      <c r="H2115">
        <v>9362.73</v>
      </c>
    </row>
    <row r="2116" spans="1:8" x14ac:dyDescent="0.25">
      <c r="A2116" t="s">
        <v>726</v>
      </c>
      <c r="B2116">
        <v>6</v>
      </c>
      <c r="C2116" t="s">
        <v>85</v>
      </c>
      <c r="D2116" t="s">
        <v>34</v>
      </c>
      <c r="E2116" t="s">
        <v>79</v>
      </c>
      <c r="F2116" t="s">
        <v>497</v>
      </c>
      <c r="G2116">
        <v>0</v>
      </c>
      <c r="H2116">
        <v>1286.08</v>
      </c>
    </row>
    <row r="2117" spans="1:8" x14ac:dyDescent="0.25">
      <c r="A2117" t="s">
        <v>726</v>
      </c>
      <c r="B2117">
        <v>7</v>
      </c>
      <c r="C2117" t="s">
        <v>86</v>
      </c>
      <c r="D2117" t="s">
        <v>35</v>
      </c>
      <c r="E2117" t="s">
        <v>79</v>
      </c>
      <c r="F2117" t="s">
        <v>497</v>
      </c>
      <c r="G2117">
        <v>0</v>
      </c>
      <c r="H2117">
        <v>181126.39999999999</v>
      </c>
    </row>
    <row r="2118" spans="1:8" x14ac:dyDescent="0.25">
      <c r="A2118" t="s">
        <v>726</v>
      </c>
      <c r="B2118">
        <v>8</v>
      </c>
      <c r="C2118" t="s">
        <v>87</v>
      </c>
      <c r="D2118" t="s">
        <v>36</v>
      </c>
      <c r="E2118" t="s">
        <v>79</v>
      </c>
      <c r="F2118" t="s">
        <v>497</v>
      </c>
      <c r="G2118">
        <v>0</v>
      </c>
      <c r="H2118">
        <v>15424.84</v>
      </c>
    </row>
    <row r="2119" spans="1:8" x14ac:dyDescent="0.25">
      <c r="A2119" t="s">
        <v>726</v>
      </c>
      <c r="B2119">
        <v>9</v>
      </c>
      <c r="C2119" t="s">
        <v>88</v>
      </c>
      <c r="D2119" t="s">
        <v>37</v>
      </c>
      <c r="E2119" t="s">
        <v>79</v>
      </c>
      <c r="F2119" t="s">
        <v>497</v>
      </c>
      <c r="G2119">
        <v>0</v>
      </c>
      <c r="H2119">
        <v>7120.97</v>
      </c>
    </row>
    <row r="2120" spans="1:8" x14ac:dyDescent="0.25">
      <c r="A2120" t="s">
        <v>726</v>
      </c>
      <c r="B2120">
        <v>10</v>
      </c>
      <c r="C2120" t="s">
        <v>455</v>
      </c>
      <c r="D2120" t="s">
        <v>38</v>
      </c>
      <c r="E2120" t="s">
        <v>79</v>
      </c>
      <c r="F2120" t="s">
        <v>497</v>
      </c>
      <c r="G2120">
        <v>0</v>
      </c>
      <c r="H2120">
        <v>5680.85</v>
      </c>
    </row>
    <row r="2121" spans="1:8" x14ac:dyDescent="0.25">
      <c r="A2121" t="s">
        <v>726</v>
      </c>
      <c r="B2121">
        <v>11</v>
      </c>
      <c r="C2121" t="s">
        <v>456</v>
      </c>
      <c r="D2121" t="s">
        <v>39</v>
      </c>
      <c r="E2121" t="s">
        <v>79</v>
      </c>
      <c r="F2121" t="s">
        <v>497</v>
      </c>
      <c r="G2121">
        <v>0</v>
      </c>
      <c r="H2121">
        <v>4040.46</v>
      </c>
    </row>
    <row r="2122" spans="1:8" x14ac:dyDescent="0.25">
      <c r="A2122" t="s">
        <v>726</v>
      </c>
      <c r="B2122">
        <v>12</v>
      </c>
      <c r="C2122" t="s">
        <v>419</v>
      </c>
      <c r="D2122" t="s">
        <v>40</v>
      </c>
      <c r="E2122" t="s">
        <v>79</v>
      </c>
      <c r="F2122" t="s">
        <v>497</v>
      </c>
      <c r="G2122">
        <v>0</v>
      </c>
      <c r="H2122">
        <v>152198.09</v>
      </c>
    </row>
    <row r="2123" spans="1:8" x14ac:dyDescent="0.25">
      <c r="A2123" t="s">
        <v>726</v>
      </c>
      <c r="B2123">
        <v>13</v>
      </c>
      <c r="C2123" t="s">
        <v>420</v>
      </c>
      <c r="D2123" t="s">
        <v>41</v>
      </c>
      <c r="E2123" t="s">
        <v>79</v>
      </c>
      <c r="F2123" t="s">
        <v>497</v>
      </c>
      <c r="G2123">
        <v>0</v>
      </c>
      <c r="H2123">
        <v>36231.519999999997</v>
      </c>
    </row>
    <row r="2124" spans="1:8" x14ac:dyDescent="0.25">
      <c r="A2124" t="s">
        <v>726</v>
      </c>
      <c r="B2124">
        <v>14</v>
      </c>
      <c r="C2124" t="s">
        <v>421</v>
      </c>
      <c r="D2124" t="s">
        <v>42</v>
      </c>
      <c r="E2124" t="s">
        <v>79</v>
      </c>
      <c r="F2124" t="s">
        <v>497</v>
      </c>
      <c r="G2124">
        <v>0</v>
      </c>
      <c r="H2124">
        <v>146057.54999999999</v>
      </c>
    </row>
    <row r="2125" spans="1:8" x14ac:dyDescent="0.25">
      <c r="A2125" t="s">
        <v>726</v>
      </c>
      <c r="B2125">
        <v>15</v>
      </c>
      <c r="C2125" t="s">
        <v>422</v>
      </c>
      <c r="D2125" t="s">
        <v>43</v>
      </c>
      <c r="E2125" t="s">
        <v>79</v>
      </c>
      <c r="F2125" t="s">
        <v>497</v>
      </c>
      <c r="G2125">
        <v>0</v>
      </c>
      <c r="H2125">
        <v>6839.91</v>
      </c>
    </row>
    <row r="2126" spans="1:8" x14ac:dyDescent="0.25">
      <c r="A2126" t="s">
        <v>726</v>
      </c>
      <c r="B2126">
        <v>16</v>
      </c>
      <c r="C2126" t="s">
        <v>423</v>
      </c>
      <c r="D2126" t="s">
        <v>44</v>
      </c>
      <c r="E2126" t="s">
        <v>79</v>
      </c>
      <c r="F2126" t="s">
        <v>497</v>
      </c>
      <c r="G2126">
        <v>0</v>
      </c>
      <c r="H2126">
        <v>5446.55</v>
      </c>
    </row>
    <row r="2127" spans="1:8" x14ac:dyDescent="0.25">
      <c r="A2127" t="s">
        <v>726</v>
      </c>
      <c r="B2127">
        <v>17</v>
      </c>
      <c r="C2127" t="s">
        <v>424</v>
      </c>
      <c r="D2127" t="s">
        <v>45</v>
      </c>
      <c r="E2127" t="s">
        <v>79</v>
      </c>
      <c r="F2127" t="s">
        <v>497</v>
      </c>
      <c r="G2127">
        <v>0</v>
      </c>
      <c r="H2127">
        <v>9360.7900000000009</v>
      </c>
    </row>
    <row r="2128" spans="1:8" x14ac:dyDescent="0.25">
      <c r="A2128" t="s">
        <v>726</v>
      </c>
      <c r="B2128">
        <v>18</v>
      </c>
      <c r="C2128" t="s">
        <v>425</v>
      </c>
      <c r="D2128" t="s">
        <v>46</v>
      </c>
      <c r="E2128" t="s">
        <v>79</v>
      </c>
      <c r="F2128" t="s">
        <v>497</v>
      </c>
      <c r="G2128">
        <v>0</v>
      </c>
      <c r="H2128">
        <v>8031.84</v>
      </c>
    </row>
    <row r="2129" spans="1:8" x14ac:dyDescent="0.25">
      <c r="A2129" t="s">
        <v>726</v>
      </c>
      <c r="B2129">
        <v>19</v>
      </c>
      <c r="C2129" t="s">
        <v>426</v>
      </c>
      <c r="D2129" t="s">
        <v>47</v>
      </c>
      <c r="E2129" t="s">
        <v>79</v>
      </c>
      <c r="F2129" t="s">
        <v>497</v>
      </c>
      <c r="G2129">
        <v>0</v>
      </c>
      <c r="H2129">
        <v>110587.56</v>
      </c>
    </row>
    <row r="2130" spans="1:8" x14ac:dyDescent="0.25">
      <c r="A2130" t="s">
        <v>726</v>
      </c>
      <c r="B2130">
        <v>20</v>
      </c>
      <c r="C2130" t="s">
        <v>427</v>
      </c>
      <c r="D2130" t="s">
        <v>48</v>
      </c>
      <c r="E2130" t="s">
        <v>79</v>
      </c>
      <c r="F2130" t="s">
        <v>497</v>
      </c>
      <c r="G2130">
        <v>0</v>
      </c>
      <c r="H2130">
        <v>7033.9</v>
      </c>
    </row>
    <row r="2131" spans="1:8" x14ac:dyDescent="0.25">
      <c r="A2131" t="s">
        <v>726</v>
      </c>
      <c r="B2131">
        <v>21</v>
      </c>
      <c r="C2131" t="s">
        <v>428</v>
      </c>
      <c r="D2131" t="s">
        <v>49</v>
      </c>
      <c r="E2131" t="s">
        <v>79</v>
      </c>
      <c r="F2131" t="s">
        <v>497</v>
      </c>
      <c r="G2131">
        <v>0</v>
      </c>
      <c r="H2131">
        <v>3483.29</v>
      </c>
    </row>
    <row r="2132" spans="1:8" x14ac:dyDescent="0.25">
      <c r="A2132" t="s">
        <v>726</v>
      </c>
      <c r="B2132">
        <v>22</v>
      </c>
      <c r="C2132" t="s">
        <v>429</v>
      </c>
      <c r="D2132" t="s">
        <v>50</v>
      </c>
      <c r="E2132" t="s">
        <v>79</v>
      </c>
      <c r="F2132" t="s">
        <v>497</v>
      </c>
      <c r="G2132">
        <v>0</v>
      </c>
      <c r="H2132">
        <v>10484.41</v>
      </c>
    </row>
    <row r="2133" spans="1:8" x14ac:dyDescent="0.25">
      <c r="A2133" t="s">
        <v>726</v>
      </c>
      <c r="B2133">
        <v>23</v>
      </c>
      <c r="C2133" t="s">
        <v>430</v>
      </c>
      <c r="D2133" t="s">
        <v>51</v>
      </c>
      <c r="E2133" t="s">
        <v>79</v>
      </c>
      <c r="F2133" t="s">
        <v>497</v>
      </c>
      <c r="G2133">
        <v>0</v>
      </c>
      <c r="H2133">
        <v>2047.66</v>
      </c>
    </row>
    <row r="2134" spans="1:8" x14ac:dyDescent="0.25">
      <c r="A2134" t="s">
        <v>726</v>
      </c>
      <c r="B2134">
        <v>24</v>
      </c>
      <c r="C2134" t="s">
        <v>431</v>
      </c>
      <c r="D2134" t="s">
        <v>52</v>
      </c>
      <c r="E2134" t="s">
        <v>79</v>
      </c>
      <c r="F2134" t="s">
        <v>497</v>
      </c>
      <c r="G2134">
        <v>0</v>
      </c>
      <c r="H2134">
        <v>2490.48</v>
      </c>
    </row>
    <row r="2135" spans="1:8" x14ac:dyDescent="0.25">
      <c r="A2135" t="s">
        <v>726</v>
      </c>
      <c r="B2135">
        <v>25</v>
      </c>
      <c r="C2135" t="s">
        <v>432</v>
      </c>
      <c r="D2135" t="s">
        <v>53</v>
      </c>
      <c r="E2135" t="s">
        <v>79</v>
      </c>
      <c r="F2135" t="s">
        <v>497</v>
      </c>
      <c r="G2135">
        <v>0</v>
      </c>
      <c r="H2135">
        <v>10277.709999999999</v>
      </c>
    </row>
    <row r="2136" spans="1:8" x14ac:dyDescent="0.25">
      <c r="A2136" t="s">
        <v>726</v>
      </c>
      <c r="B2136">
        <v>26</v>
      </c>
      <c r="C2136" t="s">
        <v>433</v>
      </c>
      <c r="D2136" t="s">
        <v>54</v>
      </c>
      <c r="E2136" t="s">
        <v>79</v>
      </c>
      <c r="F2136" t="s">
        <v>497</v>
      </c>
      <c r="G2136">
        <v>0</v>
      </c>
      <c r="H2136">
        <v>13566.47</v>
      </c>
    </row>
    <row r="2137" spans="1:8" x14ac:dyDescent="0.25">
      <c r="A2137" t="s">
        <v>726</v>
      </c>
      <c r="B2137">
        <v>27</v>
      </c>
      <c r="C2137" t="s">
        <v>434</v>
      </c>
      <c r="D2137" t="s">
        <v>55</v>
      </c>
      <c r="E2137" t="s">
        <v>79</v>
      </c>
      <c r="F2137" t="s">
        <v>497</v>
      </c>
      <c r="G2137">
        <v>0</v>
      </c>
      <c r="H2137">
        <v>9469.17</v>
      </c>
    </row>
    <row r="2138" spans="1:8" x14ac:dyDescent="0.25">
      <c r="A2138" t="s">
        <v>726</v>
      </c>
      <c r="B2138">
        <v>28</v>
      </c>
      <c r="C2138" t="s">
        <v>435</v>
      </c>
      <c r="D2138" t="s">
        <v>56</v>
      </c>
      <c r="E2138" t="s">
        <v>79</v>
      </c>
      <c r="F2138" t="s">
        <v>497</v>
      </c>
      <c r="G2138">
        <v>0</v>
      </c>
      <c r="H2138">
        <v>4942.59</v>
      </c>
    </row>
    <row r="2139" spans="1:8" x14ac:dyDescent="0.25">
      <c r="A2139" t="s">
        <v>726</v>
      </c>
      <c r="B2139">
        <v>29</v>
      </c>
      <c r="C2139" t="s">
        <v>436</v>
      </c>
      <c r="D2139" t="s">
        <v>57</v>
      </c>
      <c r="E2139" t="s">
        <v>79</v>
      </c>
      <c r="F2139" t="s">
        <v>497</v>
      </c>
      <c r="G2139">
        <v>0</v>
      </c>
      <c r="H2139">
        <v>1666.64</v>
      </c>
    </row>
    <row r="2140" spans="1:8" x14ac:dyDescent="0.25">
      <c r="A2140" t="s">
        <v>726</v>
      </c>
      <c r="B2140">
        <v>30</v>
      </c>
      <c r="C2140" t="s">
        <v>437</v>
      </c>
      <c r="D2140" t="s">
        <v>58</v>
      </c>
      <c r="E2140" t="s">
        <v>79</v>
      </c>
      <c r="F2140" t="s">
        <v>497</v>
      </c>
      <c r="G2140">
        <v>0</v>
      </c>
      <c r="H2140">
        <v>41826.769999999997</v>
      </c>
    </row>
    <row r="2141" spans="1:8" x14ac:dyDescent="0.25">
      <c r="A2141" t="s">
        <v>726</v>
      </c>
      <c r="B2141">
        <v>31</v>
      </c>
      <c r="C2141" t="s">
        <v>438</v>
      </c>
      <c r="D2141" t="s">
        <v>59</v>
      </c>
      <c r="E2141" t="s">
        <v>79</v>
      </c>
      <c r="F2141" t="s">
        <v>497</v>
      </c>
      <c r="G2141">
        <v>0</v>
      </c>
      <c r="H2141">
        <v>17845.689999999999</v>
      </c>
    </row>
    <row r="2142" spans="1:8" x14ac:dyDescent="0.25">
      <c r="A2142" t="s">
        <v>726</v>
      </c>
      <c r="B2142">
        <v>32</v>
      </c>
      <c r="C2142" t="s">
        <v>439</v>
      </c>
      <c r="D2142" t="s">
        <v>60</v>
      </c>
      <c r="E2142" t="s">
        <v>79</v>
      </c>
      <c r="F2142" t="s">
        <v>497</v>
      </c>
      <c r="G2142">
        <v>0</v>
      </c>
      <c r="H2142">
        <v>21396.69</v>
      </c>
    </row>
    <row r="2143" spans="1:8" x14ac:dyDescent="0.25">
      <c r="A2143" t="s">
        <v>726</v>
      </c>
      <c r="B2143">
        <v>33</v>
      </c>
      <c r="C2143" t="s">
        <v>440</v>
      </c>
      <c r="D2143" t="s">
        <v>61</v>
      </c>
      <c r="E2143" t="s">
        <v>79</v>
      </c>
      <c r="F2143" t="s">
        <v>497</v>
      </c>
      <c r="G2143">
        <v>0</v>
      </c>
      <c r="H2143">
        <v>90566.44</v>
      </c>
    </row>
    <row r="2144" spans="1:8" x14ac:dyDescent="0.25">
      <c r="A2144" t="s">
        <v>726</v>
      </c>
      <c r="B2144">
        <v>34</v>
      </c>
      <c r="C2144" t="s">
        <v>441</v>
      </c>
      <c r="D2144" t="s">
        <v>62</v>
      </c>
      <c r="E2144" t="s">
        <v>79</v>
      </c>
      <c r="F2144" t="s">
        <v>497</v>
      </c>
      <c r="G2144">
        <v>0</v>
      </c>
      <c r="H2144">
        <v>2253.0500000000002</v>
      </c>
    </row>
    <row r="2145" spans="1:8" x14ac:dyDescent="0.25">
      <c r="A2145" t="s">
        <v>726</v>
      </c>
      <c r="B2145">
        <v>35</v>
      </c>
      <c r="C2145" t="s">
        <v>442</v>
      </c>
      <c r="D2145" t="s">
        <v>63</v>
      </c>
      <c r="E2145" t="s">
        <v>79</v>
      </c>
      <c r="F2145" t="s">
        <v>497</v>
      </c>
      <c r="G2145">
        <v>0</v>
      </c>
      <c r="H2145">
        <v>85609.68</v>
      </c>
    </row>
    <row r="2146" spans="1:8" x14ac:dyDescent="0.25">
      <c r="A2146" t="s">
        <v>726</v>
      </c>
      <c r="B2146">
        <v>36</v>
      </c>
      <c r="C2146" t="s">
        <v>443</v>
      </c>
      <c r="D2146" t="s">
        <v>64</v>
      </c>
      <c r="E2146" t="s">
        <v>79</v>
      </c>
      <c r="F2146" t="s">
        <v>497</v>
      </c>
      <c r="G2146">
        <v>0</v>
      </c>
      <c r="H2146">
        <v>51609.86</v>
      </c>
    </row>
    <row r="2147" spans="1:8" x14ac:dyDescent="0.25">
      <c r="A2147" t="s">
        <v>726</v>
      </c>
      <c r="B2147">
        <v>37</v>
      </c>
      <c r="C2147" t="s">
        <v>444</v>
      </c>
      <c r="D2147" t="s">
        <v>65</v>
      </c>
      <c r="E2147" t="s">
        <v>79</v>
      </c>
      <c r="F2147" t="s">
        <v>497</v>
      </c>
      <c r="G2147">
        <v>0</v>
      </c>
      <c r="H2147">
        <v>26906.51</v>
      </c>
    </row>
    <row r="2148" spans="1:8" x14ac:dyDescent="0.25">
      <c r="A2148" t="s">
        <v>726</v>
      </c>
      <c r="B2148">
        <v>38</v>
      </c>
      <c r="C2148" t="s">
        <v>445</v>
      </c>
      <c r="D2148" t="s">
        <v>66</v>
      </c>
      <c r="E2148" t="s">
        <v>79</v>
      </c>
      <c r="F2148" t="s">
        <v>497</v>
      </c>
      <c r="G2148">
        <v>0</v>
      </c>
      <c r="H2148">
        <v>34986.53</v>
      </c>
    </row>
    <row r="2149" spans="1:8" x14ac:dyDescent="0.25">
      <c r="A2149" t="s">
        <v>726</v>
      </c>
      <c r="B2149">
        <v>39</v>
      </c>
      <c r="C2149" t="s">
        <v>446</v>
      </c>
      <c r="D2149" t="s">
        <v>67</v>
      </c>
      <c r="E2149" t="s">
        <v>79</v>
      </c>
      <c r="F2149" t="s">
        <v>497</v>
      </c>
      <c r="G2149">
        <v>0</v>
      </c>
      <c r="H2149">
        <v>13569</v>
      </c>
    </row>
    <row r="2150" spans="1:8" x14ac:dyDescent="0.25">
      <c r="A2150" t="s">
        <v>726</v>
      </c>
      <c r="B2150">
        <v>40</v>
      </c>
      <c r="C2150" t="s">
        <v>447</v>
      </c>
      <c r="D2150" t="s">
        <v>68</v>
      </c>
      <c r="E2150" t="s">
        <v>79</v>
      </c>
      <c r="F2150" t="s">
        <v>497</v>
      </c>
      <c r="G2150">
        <v>0</v>
      </c>
      <c r="H2150">
        <v>14825.39</v>
      </c>
    </row>
    <row r="2151" spans="1:8" x14ac:dyDescent="0.25">
      <c r="A2151" t="s">
        <v>726</v>
      </c>
      <c r="B2151">
        <v>42</v>
      </c>
      <c r="C2151" t="s">
        <v>448</v>
      </c>
      <c r="D2151" t="s">
        <v>69</v>
      </c>
      <c r="E2151" t="s">
        <v>79</v>
      </c>
      <c r="F2151" t="s">
        <v>497</v>
      </c>
      <c r="G2151">
        <v>0</v>
      </c>
      <c r="H2151">
        <v>82511.88</v>
      </c>
    </row>
    <row r="2152" spans="1:8" x14ac:dyDescent="0.25">
      <c r="A2152" t="s">
        <v>726</v>
      </c>
      <c r="B2152">
        <v>68</v>
      </c>
      <c r="C2152" t="s">
        <v>89</v>
      </c>
      <c r="D2152" t="s">
        <v>90</v>
      </c>
      <c r="E2152" t="s">
        <v>91</v>
      </c>
      <c r="F2152" t="s">
        <v>497</v>
      </c>
      <c r="G2152">
        <v>0</v>
      </c>
      <c r="H2152">
        <v>2629.18</v>
      </c>
    </row>
    <row r="2153" spans="1:8" x14ac:dyDescent="0.25">
      <c r="A2153" t="s">
        <v>726</v>
      </c>
      <c r="B2153">
        <v>74</v>
      </c>
      <c r="C2153" t="s">
        <v>92</v>
      </c>
      <c r="D2153" t="s">
        <v>93</v>
      </c>
      <c r="E2153" t="s">
        <v>91</v>
      </c>
      <c r="F2153" t="s">
        <v>497</v>
      </c>
      <c r="G2153">
        <v>0</v>
      </c>
      <c r="H2153">
        <v>13148.39</v>
      </c>
    </row>
    <row r="2154" spans="1:8" x14ac:dyDescent="0.25">
      <c r="A2154" t="s">
        <v>726</v>
      </c>
      <c r="B2154">
        <v>81</v>
      </c>
      <c r="C2154" t="s">
        <v>94</v>
      </c>
      <c r="D2154" t="s">
        <v>95</v>
      </c>
      <c r="E2154" t="s">
        <v>91</v>
      </c>
      <c r="F2154" t="s">
        <v>497</v>
      </c>
      <c r="G2154">
        <v>0</v>
      </c>
      <c r="H2154">
        <v>1124.24</v>
      </c>
    </row>
    <row r="2155" spans="1:8" x14ac:dyDescent="0.25">
      <c r="A2155" t="s">
        <v>726</v>
      </c>
      <c r="B2155">
        <v>82</v>
      </c>
      <c r="C2155" t="s">
        <v>96</v>
      </c>
      <c r="D2155" t="s">
        <v>97</v>
      </c>
      <c r="E2155" t="s">
        <v>91</v>
      </c>
      <c r="F2155" t="s">
        <v>497</v>
      </c>
      <c r="G2155">
        <v>0</v>
      </c>
      <c r="H2155">
        <v>5600.43</v>
      </c>
    </row>
    <row r="2156" spans="1:8" x14ac:dyDescent="0.25">
      <c r="A2156" t="s">
        <v>726</v>
      </c>
      <c r="B2156">
        <v>83</v>
      </c>
      <c r="C2156" t="s">
        <v>98</v>
      </c>
      <c r="D2156" t="s">
        <v>99</v>
      </c>
      <c r="E2156" t="s">
        <v>91</v>
      </c>
      <c r="F2156" t="s">
        <v>497</v>
      </c>
      <c r="G2156">
        <v>0</v>
      </c>
      <c r="H2156">
        <v>1323.41</v>
      </c>
    </row>
    <row r="2157" spans="1:8" x14ac:dyDescent="0.25">
      <c r="A2157" t="s">
        <v>726</v>
      </c>
      <c r="B2157">
        <v>86</v>
      </c>
      <c r="C2157" t="s">
        <v>100</v>
      </c>
      <c r="D2157" t="s">
        <v>101</v>
      </c>
      <c r="E2157" t="s">
        <v>91</v>
      </c>
      <c r="F2157" t="s">
        <v>497</v>
      </c>
      <c r="G2157">
        <v>0</v>
      </c>
      <c r="H2157">
        <v>1129.5999999999999</v>
      </c>
    </row>
    <row r="2158" spans="1:8" x14ac:dyDescent="0.25">
      <c r="A2158" t="s">
        <v>726</v>
      </c>
      <c r="B2158">
        <v>87</v>
      </c>
      <c r="C2158" t="s">
        <v>102</v>
      </c>
      <c r="D2158" t="s">
        <v>103</v>
      </c>
      <c r="E2158" t="s">
        <v>91</v>
      </c>
      <c r="F2158" t="s">
        <v>497</v>
      </c>
      <c r="G2158">
        <v>0</v>
      </c>
      <c r="H2158">
        <v>310.43</v>
      </c>
    </row>
    <row r="2159" spans="1:8" x14ac:dyDescent="0.25">
      <c r="A2159" t="s">
        <v>726</v>
      </c>
      <c r="B2159">
        <v>89</v>
      </c>
      <c r="C2159" t="s">
        <v>104</v>
      </c>
      <c r="D2159" t="s">
        <v>105</v>
      </c>
      <c r="E2159" t="s">
        <v>91</v>
      </c>
      <c r="F2159" t="s">
        <v>497</v>
      </c>
      <c r="G2159">
        <v>0</v>
      </c>
      <c r="H2159">
        <v>891.51</v>
      </c>
    </row>
    <row r="2160" spans="1:8" x14ac:dyDescent="0.25">
      <c r="A2160" t="s">
        <v>726</v>
      </c>
      <c r="B2160">
        <v>91</v>
      </c>
      <c r="C2160" t="s">
        <v>106</v>
      </c>
      <c r="D2160" t="s">
        <v>107</v>
      </c>
      <c r="E2160" t="s">
        <v>91</v>
      </c>
      <c r="F2160" t="s">
        <v>497</v>
      </c>
      <c r="G2160">
        <v>0</v>
      </c>
      <c r="H2160">
        <v>813.36</v>
      </c>
    </row>
    <row r="2161" spans="1:8" x14ac:dyDescent="0.25">
      <c r="A2161" t="s">
        <v>726</v>
      </c>
      <c r="B2161">
        <v>92</v>
      </c>
      <c r="C2161" t="s">
        <v>108</v>
      </c>
      <c r="D2161" t="s">
        <v>109</v>
      </c>
      <c r="E2161" t="s">
        <v>91</v>
      </c>
      <c r="F2161" t="s">
        <v>497</v>
      </c>
      <c r="G2161">
        <v>0</v>
      </c>
      <c r="H2161">
        <v>258.39999999999998</v>
      </c>
    </row>
    <row r="2162" spans="1:8" x14ac:dyDescent="0.25">
      <c r="A2162" t="s">
        <v>726</v>
      </c>
      <c r="B2162">
        <v>93</v>
      </c>
      <c r="C2162" t="s">
        <v>110</v>
      </c>
      <c r="D2162" t="s">
        <v>111</v>
      </c>
      <c r="E2162" t="s">
        <v>91</v>
      </c>
      <c r="F2162" t="s">
        <v>497</v>
      </c>
      <c r="G2162">
        <v>0</v>
      </c>
      <c r="H2162">
        <v>2341.58</v>
      </c>
    </row>
    <row r="2163" spans="1:8" x14ac:dyDescent="0.25">
      <c r="A2163" t="s">
        <v>726</v>
      </c>
      <c r="B2163">
        <v>94</v>
      </c>
      <c r="C2163" t="s">
        <v>112</v>
      </c>
      <c r="D2163" t="s">
        <v>113</v>
      </c>
      <c r="E2163" t="s">
        <v>91</v>
      </c>
      <c r="F2163" t="s">
        <v>497</v>
      </c>
      <c r="G2163">
        <v>0</v>
      </c>
      <c r="H2163">
        <v>2992.59</v>
      </c>
    </row>
    <row r="2164" spans="1:8" x14ac:dyDescent="0.25">
      <c r="A2164" t="s">
        <v>726</v>
      </c>
      <c r="B2164">
        <v>95</v>
      </c>
      <c r="C2164" t="s">
        <v>114</v>
      </c>
      <c r="D2164" t="s">
        <v>115</v>
      </c>
      <c r="E2164" t="s">
        <v>91</v>
      </c>
      <c r="F2164" t="s">
        <v>497</v>
      </c>
      <c r="G2164">
        <v>0</v>
      </c>
      <c r="H2164">
        <v>1136.96</v>
      </c>
    </row>
    <row r="2165" spans="1:8" x14ac:dyDescent="0.25">
      <c r="A2165" t="s">
        <v>726</v>
      </c>
      <c r="B2165">
        <v>97</v>
      </c>
      <c r="C2165" t="s">
        <v>116</v>
      </c>
      <c r="D2165" t="s">
        <v>117</v>
      </c>
      <c r="E2165" t="s">
        <v>91</v>
      </c>
      <c r="F2165" t="s">
        <v>497</v>
      </c>
      <c r="G2165">
        <v>0</v>
      </c>
      <c r="H2165">
        <v>998.9</v>
      </c>
    </row>
    <row r="2166" spans="1:8" x14ac:dyDescent="0.25">
      <c r="A2166" t="s">
        <v>726</v>
      </c>
      <c r="B2166">
        <v>98</v>
      </c>
      <c r="C2166" t="s">
        <v>118</v>
      </c>
      <c r="D2166" t="s">
        <v>119</v>
      </c>
      <c r="E2166" t="s">
        <v>91</v>
      </c>
      <c r="F2166" t="s">
        <v>497</v>
      </c>
      <c r="G2166">
        <v>0</v>
      </c>
      <c r="H2166">
        <v>1491.5</v>
      </c>
    </row>
    <row r="2167" spans="1:8" x14ac:dyDescent="0.25">
      <c r="A2167" t="s">
        <v>726</v>
      </c>
      <c r="B2167" t="s">
        <v>120</v>
      </c>
      <c r="C2167" t="s">
        <v>121</v>
      </c>
      <c r="D2167" t="s">
        <v>122</v>
      </c>
      <c r="E2167" t="s">
        <v>91</v>
      </c>
      <c r="F2167" t="s">
        <v>497</v>
      </c>
      <c r="G2167">
        <v>0</v>
      </c>
      <c r="H2167">
        <v>3269.4</v>
      </c>
    </row>
    <row r="2168" spans="1:8" x14ac:dyDescent="0.25">
      <c r="A2168" t="s">
        <v>726</v>
      </c>
      <c r="B2168" t="s">
        <v>123</v>
      </c>
      <c r="C2168" t="s">
        <v>124</v>
      </c>
      <c r="D2168" t="s">
        <v>125</v>
      </c>
      <c r="E2168" t="s">
        <v>91</v>
      </c>
      <c r="F2168" t="s">
        <v>497</v>
      </c>
      <c r="G2168">
        <v>0</v>
      </c>
      <c r="H2168">
        <v>807.02</v>
      </c>
    </row>
    <row r="2169" spans="1:8" x14ac:dyDescent="0.25">
      <c r="A2169" t="s">
        <v>726</v>
      </c>
      <c r="B2169" t="s">
        <v>126</v>
      </c>
      <c r="C2169" t="s">
        <v>127</v>
      </c>
      <c r="D2169" t="s">
        <v>128</v>
      </c>
      <c r="E2169" t="s">
        <v>91</v>
      </c>
      <c r="F2169" t="s">
        <v>497</v>
      </c>
      <c r="G2169">
        <v>0</v>
      </c>
      <c r="H2169">
        <v>3207.15</v>
      </c>
    </row>
    <row r="2170" spans="1:8" x14ac:dyDescent="0.25">
      <c r="A2170" t="s">
        <v>726</v>
      </c>
      <c r="B2170" t="s">
        <v>129</v>
      </c>
      <c r="C2170" t="s">
        <v>130</v>
      </c>
      <c r="D2170" t="s">
        <v>131</v>
      </c>
      <c r="E2170" t="s">
        <v>91</v>
      </c>
      <c r="F2170" t="s">
        <v>497</v>
      </c>
      <c r="G2170">
        <v>0</v>
      </c>
      <c r="H2170">
        <v>6852.75</v>
      </c>
    </row>
    <row r="2171" spans="1:8" x14ac:dyDescent="0.25">
      <c r="A2171" t="s">
        <v>726</v>
      </c>
      <c r="B2171" t="s">
        <v>132</v>
      </c>
      <c r="C2171" t="s">
        <v>133</v>
      </c>
      <c r="D2171" t="s">
        <v>134</v>
      </c>
      <c r="E2171" t="s">
        <v>91</v>
      </c>
      <c r="F2171" t="s">
        <v>497</v>
      </c>
      <c r="G2171">
        <v>0</v>
      </c>
      <c r="H2171">
        <v>1076.95</v>
      </c>
    </row>
    <row r="2172" spans="1:8" x14ac:dyDescent="0.25">
      <c r="A2172" t="s">
        <v>726</v>
      </c>
      <c r="B2172" t="s">
        <v>135</v>
      </c>
      <c r="C2172" t="s">
        <v>136</v>
      </c>
      <c r="D2172" t="s">
        <v>137</v>
      </c>
      <c r="E2172" t="s">
        <v>91</v>
      </c>
      <c r="F2172" t="s">
        <v>497</v>
      </c>
      <c r="G2172">
        <v>0</v>
      </c>
      <c r="H2172">
        <v>2211.04</v>
      </c>
    </row>
    <row r="2173" spans="1:8" x14ac:dyDescent="0.25">
      <c r="A2173" t="s">
        <v>726</v>
      </c>
      <c r="B2173" t="s">
        <v>138</v>
      </c>
      <c r="C2173" t="s">
        <v>139</v>
      </c>
      <c r="D2173" t="s">
        <v>140</v>
      </c>
      <c r="E2173" t="s">
        <v>91</v>
      </c>
      <c r="F2173" t="s">
        <v>497</v>
      </c>
      <c r="G2173">
        <v>0</v>
      </c>
      <c r="H2173">
        <v>194.1</v>
      </c>
    </row>
    <row r="2174" spans="1:8" x14ac:dyDescent="0.25">
      <c r="A2174" t="s">
        <v>726</v>
      </c>
      <c r="B2174" t="s">
        <v>141</v>
      </c>
      <c r="C2174" t="s">
        <v>142</v>
      </c>
      <c r="D2174" t="s">
        <v>143</v>
      </c>
      <c r="E2174" t="s">
        <v>91</v>
      </c>
      <c r="F2174" t="s">
        <v>497</v>
      </c>
      <c r="G2174">
        <v>0</v>
      </c>
      <c r="H2174">
        <v>1129.48</v>
      </c>
    </row>
    <row r="2175" spans="1:8" x14ac:dyDescent="0.25">
      <c r="A2175" t="s">
        <v>726</v>
      </c>
      <c r="B2175" t="s">
        <v>144</v>
      </c>
      <c r="C2175" t="s">
        <v>145</v>
      </c>
      <c r="D2175" t="s">
        <v>146</v>
      </c>
      <c r="E2175" t="s">
        <v>91</v>
      </c>
      <c r="F2175" t="s">
        <v>497</v>
      </c>
      <c r="G2175">
        <v>0</v>
      </c>
      <c r="H2175">
        <v>1344.59</v>
      </c>
    </row>
    <row r="2176" spans="1:8" x14ac:dyDescent="0.25">
      <c r="A2176" t="s">
        <v>726</v>
      </c>
      <c r="B2176" t="s">
        <v>147</v>
      </c>
      <c r="C2176" t="s">
        <v>148</v>
      </c>
      <c r="D2176" t="s">
        <v>149</v>
      </c>
      <c r="E2176" t="s">
        <v>91</v>
      </c>
      <c r="F2176" t="s">
        <v>497</v>
      </c>
      <c r="G2176">
        <v>0</v>
      </c>
      <c r="H2176">
        <v>1426.42</v>
      </c>
    </row>
    <row r="2177" spans="1:8" x14ac:dyDescent="0.25">
      <c r="A2177" t="s">
        <v>726</v>
      </c>
      <c r="B2177" t="s">
        <v>150</v>
      </c>
      <c r="C2177" t="s">
        <v>151</v>
      </c>
      <c r="D2177" t="s">
        <v>152</v>
      </c>
      <c r="E2177" t="s">
        <v>91</v>
      </c>
      <c r="F2177" t="s">
        <v>497</v>
      </c>
      <c r="G2177">
        <v>0</v>
      </c>
      <c r="H2177">
        <v>2162.9899999999998</v>
      </c>
    </row>
    <row r="2178" spans="1:8" x14ac:dyDescent="0.25">
      <c r="A2178" t="s">
        <v>726</v>
      </c>
      <c r="B2178" t="s">
        <v>153</v>
      </c>
      <c r="C2178" t="s">
        <v>154</v>
      </c>
      <c r="D2178" t="s">
        <v>155</v>
      </c>
      <c r="E2178" t="s">
        <v>91</v>
      </c>
      <c r="F2178" t="s">
        <v>497</v>
      </c>
      <c r="G2178">
        <v>0</v>
      </c>
      <c r="H2178">
        <v>2045.58</v>
      </c>
    </row>
    <row r="2179" spans="1:8" x14ac:dyDescent="0.25">
      <c r="A2179" t="s">
        <v>726</v>
      </c>
      <c r="B2179" t="s">
        <v>156</v>
      </c>
      <c r="C2179" t="s">
        <v>157</v>
      </c>
      <c r="D2179" t="s">
        <v>158</v>
      </c>
      <c r="E2179" t="s">
        <v>91</v>
      </c>
      <c r="F2179" t="s">
        <v>497</v>
      </c>
      <c r="G2179">
        <v>0</v>
      </c>
      <c r="H2179">
        <v>1255.27</v>
      </c>
    </row>
    <row r="2180" spans="1:8" x14ac:dyDescent="0.25">
      <c r="A2180" t="s">
        <v>726</v>
      </c>
      <c r="B2180" t="s">
        <v>159</v>
      </c>
      <c r="C2180" t="s">
        <v>160</v>
      </c>
      <c r="D2180" t="s">
        <v>161</v>
      </c>
      <c r="E2180" t="s">
        <v>91</v>
      </c>
      <c r="F2180" t="s">
        <v>497</v>
      </c>
      <c r="G2180">
        <v>0</v>
      </c>
      <c r="H2180">
        <v>1175.45</v>
      </c>
    </row>
    <row r="2181" spans="1:8" x14ac:dyDescent="0.25">
      <c r="A2181" t="s">
        <v>726</v>
      </c>
      <c r="B2181" t="s">
        <v>162</v>
      </c>
      <c r="C2181" t="s">
        <v>163</v>
      </c>
      <c r="D2181" t="s">
        <v>164</v>
      </c>
      <c r="E2181" t="s">
        <v>91</v>
      </c>
      <c r="F2181" t="s">
        <v>497</v>
      </c>
      <c r="G2181">
        <v>0</v>
      </c>
      <c r="H2181">
        <v>1556.7</v>
      </c>
    </row>
    <row r="2182" spans="1:8" x14ac:dyDescent="0.25">
      <c r="A2182" t="s">
        <v>726</v>
      </c>
      <c r="B2182" t="s">
        <v>165</v>
      </c>
      <c r="C2182" t="s">
        <v>166</v>
      </c>
      <c r="D2182" t="s">
        <v>167</v>
      </c>
      <c r="E2182" t="s">
        <v>91</v>
      </c>
      <c r="F2182" t="s">
        <v>497</v>
      </c>
      <c r="G2182">
        <v>0</v>
      </c>
      <c r="H2182">
        <v>4103.8900000000003</v>
      </c>
    </row>
    <row r="2183" spans="1:8" x14ac:dyDescent="0.25">
      <c r="A2183" t="s">
        <v>726</v>
      </c>
      <c r="B2183" t="s">
        <v>168</v>
      </c>
      <c r="C2183" t="s">
        <v>169</v>
      </c>
      <c r="D2183" t="s">
        <v>170</v>
      </c>
      <c r="E2183" t="s">
        <v>91</v>
      </c>
      <c r="F2183" t="s">
        <v>497</v>
      </c>
      <c r="G2183">
        <v>0</v>
      </c>
      <c r="H2183">
        <v>924.47</v>
      </c>
    </row>
    <row r="2184" spans="1:8" x14ac:dyDescent="0.25">
      <c r="A2184" t="s">
        <v>726</v>
      </c>
      <c r="B2184" t="s">
        <v>171</v>
      </c>
      <c r="C2184" t="s">
        <v>172</v>
      </c>
      <c r="D2184" t="s">
        <v>173</v>
      </c>
      <c r="E2184" t="s">
        <v>91</v>
      </c>
      <c r="F2184" t="s">
        <v>497</v>
      </c>
      <c r="G2184">
        <v>0</v>
      </c>
      <c r="H2184">
        <v>985.92</v>
      </c>
    </row>
    <row r="2185" spans="1:8" x14ac:dyDescent="0.25">
      <c r="A2185" t="s">
        <v>726</v>
      </c>
      <c r="B2185" t="s">
        <v>174</v>
      </c>
      <c r="C2185" t="s">
        <v>175</v>
      </c>
      <c r="D2185" t="s">
        <v>176</v>
      </c>
      <c r="E2185" t="s">
        <v>91</v>
      </c>
      <c r="F2185" t="s">
        <v>497</v>
      </c>
      <c r="G2185">
        <v>0</v>
      </c>
      <c r="H2185">
        <v>607.85</v>
      </c>
    </row>
    <row r="2186" spans="1:8" x14ac:dyDescent="0.25">
      <c r="A2186" t="s">
        <v>726</v>
      </c>
      <c r="B2186" t="s">
        <v>177</v>
      </c>
      <c r="C2186" t="s">
        <v>178</v>
      </c>
      <c r="D2186" t="s">
        <v>179</v>
      </c>
      <c r="E2186" t="s">
        <v>91</v>
      </c>
      <c r="F2186" t="s">
        <v>497</v>
      </c>
      <c r="G2186">
        <v>0</v>
      </c>
      <c r="H2186">
        <v>2728.77</v>
      </c>
    </row>
    <row r="2187" spans="1:8" x14ac:dyDescent="0.25">
      <c r="A2187" t="s">
        <v>726</v>
      </c>
      <c r="B2187" t="s">
        <v>180</v>
      </c>
      <c r="C2187" t="s">
        <v>181</v>
      </c>
      <c r="D2187" t="s">
        <v>182</v>
      </c>
      <c r="E2187" t="s">
        <v>91</v>
      </c>
      <c r="F2187" t="s">
        <v>497</v>
      </c>
      <c r="G2187">
        <v>0</v>
      </c>
      <c r="H2187">
        <v>2433.92</v>
      </c>
    </row>
    <row r="2188" spans="1:8" x14ac:dyDescent="0.25">
      <c r="A2188" t="s">
        <v>726</v>
      </c>
      <c r="B2188" t="s">
        <v>183</v>
      </c>
      <c r="C2188" t="s">
        <v>184</v>
      </c>
      <c r="D2188" t="s">
        <v>185</v>
      </c>
      <c r="E2188" t="s">
        <v>91</v>
      </c>
      <c r="F2188" t="s">
        <v>497</v>
      </c>
      <c r="G2188">
        <v>0</v>
      </c>
      <c r="H2188">
        <v>2462.3200000000002</v>
      </c>
    </row>
    <row r="2189" spans="1:8" x14ac:dyDescent="0.25">
      <c r="A2189" t="s">
        <v>726</v>
      </c>
      <c r="B2189" t="s">
        <v>186</v>
      </c>
      <c r="C2189" t="s">
        <v>187</v>
      </c>
      <c r="D2189" t="s">
        <v>188</v>
      </c>
      <c r="E2189" t="s">
        <v>91</v>
      </c>
      <c r="F2189" t="s">
        <v>497</v>
      </c>
      <c r="G2189">
        <v>0</v>
      </c>
      <c r="H2189">
        <v>2845.27</v>
      </c>
    </row>
    <row r="2190" spans="1:8" x14ac:dyDescent="0.25">
      <c r="A2190" t="s">
        <v>726</v>
      </c>
      <c r="B2190" t="s">
        <v>189</v>
      </c>
      <c r="C2190" t="s">
        <v>190</v>
      </c>
      <c r="D2190" t="s">
        <v>191</v>
      </c>
      <c r="E2190" t="s">
        <v>91</v>
      </c>
      <c r="F2190" t="s">
        <v>497</v>
      </c>
      <c r="G2190">
        <v>0</v>
      </c>
      <c r="H2190">
        <v>1503.05</v>
      </c>
    </row>
    <row r="2191" spans="1:8" x14ac:dyDescent="0.25">
      <c r="A2191" t="s">
        <v>726</v>
      </c>
      <c r="B2191" t="s">
        <v>192</v>
      </c>
      <c r="C2191" t="s">
        <v>193</v>
      </c>
      <c r="D2191" t="s">
        <v>194</v>
      </c>
      <c r="E2191" t="s">
        <v>91</v>
      </c>
      <c r="F2191" t="s">
        <v>497</v>
      </c>
      <c r="G2191">
        <v>0</v>
      </c>
      <c r="H2191">
        <v>1098</v>
      </c>
    </row>
    <row r="2192" spans="1:8" x14ac:dyDescent="0.25">
      <c r="A2192" t="s">
        <v>726</v>
      </c>
      <c r="B2192" t="s">
        <v>195</v>
      </c>
      <c r="C2192" t="s">
        <v>196</v>
      </c>
      <c r="D2192" t="s">
        <v>197</v>
      </c>
      <c r="E2192" t="s">
        <v>91</v>
      </c>
      <c r="F2192" t="s">
        <v>497</v>
      </c>
      <c r="G2192">
        <v>0</v>
      </c>
      <c r="H2192">
        <v>1796.56</v>
      </c>
    </row>
    <row r="2193" spans="1:8" x14ac:dyDescent="0.25">
      <c r="A2193" t="s">
        <v>726</v>
      </c>
      <c r="B2193" t="s">
        <v>198</v>
      </c>
      <c r="C2193" t="s">
        <v>199</v>
      </c>
      <c r="D2193" t="s">
        <v>200</v>
      </c>
      <c r="E2193" t="s">
        <v>91</v>
      </c>
      <c r="F2193" t="s">
        <v>497</v>
      </c>
      <c r="G2193">
        <v>0</v>
      </c>
      <c r="H2193">
        <v>1392.35</v>
      </c>
    </row>
    <row r="2194" spans="1:8" x14ac:dyDescent="0.25">
      <c r="A2194" t="s">
        <v>726</v>
      </c>
      <c r="B2194" t="s">
        <v>201</v>
      </c>
      <c r="C2194" t="s">
        <v>202</v>
      </c>
      <c r="D2194" t="s">
        <v>203</v>
      </c>
      <c r="E2194" t="s">
        <v>91</v>
      </c>
      <c r="F2194" t="s">
        <v>497</v>
      </c>
      <c r="G2194">
        <v>0</v>
      </c>
      <c r="H2194">
        <v>10078.15</v>
      </c>
    </row>
    <row r="2195" spans="1:8" x14ac:dyDescent="0.25">
      <c r="A2195" t="s">
        <v>726</v>
      </c>
      <c r="B2195" t="s">
        <v>204</v>
      </c>
      <c r="C2195" t="s">
        <v>205</v>
      </c>
      <c r="D2195" t="s">
        <v>206</v>
      </c>
      <c r="E2195" t="s">
        <v>91</v>
      </c>
      <c r="F2195" t="s">
        <v>497</v>
      </c>
      <c r="G2195">
        <v>0</v>
      </c>
      <c r="H2195">
        <v>4643.12</v>
      </c>
    </row>
    <row r="2196" spans="1:8" x14ac:dyDescent="0.25">
      <c r="A2196" t="s">
        <v>726</v>
      </c>
      <c r="B2196" t="s">
        <v>207</v>
      </c>
      <c r="C2196" t="s">
        <v>208</v>
      </c>
      <c r="D2196" t="s">
        <v>209</v>
      </c>
      <c r="E2196" t="s">
        <v>91</v>
      </c>
      <c r="F2196" t="s">
        <v>497</v>
      </c>
      <c r="G2196">
        <v>0</v>
      </c>
      <c r="H2196">
        <v>2356.1799999999998</v>
      </c>
    </row>
    <row r="2197" spans="1:8" x14ac:dyDescent="0.25">
      <c r="A2197" t="s">
        <v>726</v>
      </c>
      <c r="B2197" t="s">
        <v>210</v>
      </c>
      <c r="C2197" t="s">
        <v>211</v>
      </c>
      <c r="D2197" t="s">
        <v>212</v>
      </c>
      <c r="E2197" t="s">
        <v>91</v>
      </c>
      <c r="F2197" t="s">
        <v>497</v>
      </c>
      <c r="G2197">
        <v>0</v>
      </c>
      <c r="H2197">
        <v>1275.92</v>
      </c>
    </row>
    <row r="2198" spans="1:8" x14ac:dyDescent="0.25">
      <c r="A2198" t="s">
        <v>726</v>
      </c>
      <c r="B2198" t="s">
        <v>213</v>
      </c>
      <c r="C2198" t="s">
        <v>214</v>
      </c>
      <c r="D2198" t="s">
        <v>215</v>
      </c>
      <c r="E2198" t="s">
        <v>91</v>
      </c>
      <c r="F2198" t="s">
        <v>497</v>
      </c>
      <c r="G2198">
        <v>0</v>
      </c>
      <c r="H2198">
        <v>0</v>
      </c>
    </row>
    <row r="2199" spans="1:8" x14ac:dyDescent="0.25">
      <c r="A2199" t="s">
        <v>726</v>
      </c>
      <c r="B2199" t="s">
        <v>216</v>
      </c>
      <c r="C2199" t="s">
        <v>217</v>
      </c>
      <c r="D2199" t="s">
        <v>218</v>
      </c>
      <c r="E2199" t="s">
        <v>91</v>
      </c>
      <c r="F2199" t="s">
        <v>497</v>
      </c>
      <c r="G2199">
        <v>0</v>
      </c>
      <c r="H2199">
        <v>735.6</v>
      </c>
    </row>
    <row r="2200" spans="1:8" x14ac:dyDescent="0.25">
      <c r="A2200" t="s">
        <v>726</v>
      </c>
      <c r="B2200" t="s">
        <v>219</v>
      </c>
      <c r="C2200" t="s">
        <v>220</v>
      </c>
      <c r="D2200" t="s">
        <v>221</v>
      </c>
      <c r="E2200" t="s">
        <v>91</v>
      </c>
      <c r="F2200" t="s">
        <v>497</v>
      </c>
      <c r="G2200">
        <v>0</v>
      </c>
      <c r="H2200">
        <v>1148.6099999999999</v>
      </c>
    </row>
    <row r="2201" spans="1:8" x14ac:dyDescent="0.25">
      <c r="A2201" t="s">
        <v>726</v>
      </c>
      <c r="B2201" t="s">
        <v>222</v>
      </c>
      <c r="C2201" t="s">
        <v>223</v>
      </c>
      <c r="D2201" t="s">
        <v>224</v>
      </c>
      <c r="E2201" t="s">
        <v>91</v>
      </c>
      <c r="F2201" t="s">
        <v>497</v>
      </c>
      <c r="G2201">
        <v>0</v>
      </c>
      <c r="H2201">
        <v>707.85</v>
      </c>
    </row>
    <row r="2202" spans="1:8" x14ac:dyDescent="0.25">
      <c r="A2202" t="s">
        <v>726</v>
      </c>
      <c r="B2202" t="s">
        <v>225</v>
      </c>
      <c r="C2202" t="s">
        <v>226</v>
      </c>
      <c r="D2202" t="s">
        <v>227</v>
      </c>
      <c r="E2202" t="s">
        <v>91</v>
      </c>
      <c r="F2202" t="s">
        <v>497</v>
      </c>
      <c r="G2202">
        <v>0</v>
      </c>
      <c r="H2202">
        <v>1626.95</v>
      </c>
    </row>
    <row r="2203" spans="1:8" x14ac:dyDescent="0.25">
      <c r="A2203" t="s">
        <v>726</v>
      </c>
      <c r="B2203" t="s">
        <v>228</v>
      </c>
      <c r="C2203" t="s">
        <v>229</v>
      </c>
      <c r="D2203" t="s">
        <v>230</v>
      </c>
      <c r="E2203" t="s">
        <v>91</v>
      </c>
      <c r="F2203" t="s">
        <v>497</v>
      </c>
      <c r="G2203">
        <v>0</v>
      </c>
      <c r="H2203">
        <v>596.85</v>
      </c>
    </row>
    <row r="2204" spans="1:8" x14ac:dyDescent="0.25">
      <c r="A2204" t="s">
        <v>726</v>
      </c>
      <c r="B2204" t="s">
        <v>231</v>
      </c>
      <c r="C2204" t="s">
        <v>232</v>
      </c>
      <c r="D2204" t="s">
        <v>233</v>
      </c>
      <c r="E2204" t="s">
        <v>91</v>
      </c>
      <c r="F2204" t="s">
        <v>497</v>
      </c>
      <c r="G2204">
        <v>0</v>
      </c>
      <c r="H2204">
        <v>1077.52</v>
      </c>
    </row>
    <row r="2205" spans="1:8" x14ac:dyDescent="0.25">
      <c r="A2205" t="s">
        <v>726</v>
      </c>
      <c r="B2205" t="s">
        <v>234</v>
      </c>
      <c r="C2205" t="s">
        <v>235</v>
      </c>
      <c r="D2205" t="s">
        <v>236</v>
      </c>
      <c r="E2205" t="s">
        <v>91</v>
      </c>
      <c r="F2205" t="s">
        <v>497</v>
      </c>
      <c r="G2205">
        <v>0</v>
      </c>
      <c r="H2205">
        <v>887.02</v>
      </c>
    </row>
    <row r="2206" spans="1:8" x14ac:dyDescent="0.25">
      <c r="A2206" t="s">
        <v>726</v>
      </c>
      <c r="B2206" t="s">
        <v>237</v>
      </c>
      <c r="C2206" t="s">
        <v>238</v>
      </c>
      <c r="D2206" t="s">
        <v>239</v>
      </c>
      <c r="E2206" t="s">
        <v>91</v>
      </c>
      <c r="F2206" t="s">
        <v>497</v>
      </c>
      <c r="G2206">
        <v>0</v>
      </c>
      <c r="H2206">
        <v>1864.84</v>
      </c>
    </row>
    <row r="2207" spans="1:8" x14ac:dyDescent="0.25">
      <c r="A2207" t="s">
        <v>726</v>
      </c>
      <c r="B2207" t="s">
        <v>240</v>
      </c>
      <c r="C2207" t="s">
        <v>241</v>
      </c>
      <c r="D2207" t="s">
        <v>242</v>
      </c>
      <c r="E2207" t="s">
        <v>91</v>
      </c>
      <c r="F2207" t="s">
        <v>497</v>
      </c>
      <c r="G2207">
        <v>0</v>
      </c>
      <c r="H2207">
        <v>1424.11</v>
      </c>
    </row>
    <row r="2208" spans="1:8" x14ac:dyDescent="0.25">
      <c r="A2208" t="s">
        <v>726</v>
      </c>
      <c r="B2208" t="s">
        <v>243</v>
      </c>
      <c r="C2208" t="s">
        <v>244</v>
      </c>
      <c r="D2208" t="s">
        <v>245</v>
      </c>
      <c r="E2208" t="s">
        <v>91</v>
      </c>
      <c r="F2208" t="s">
        <v>497</v>
      </c>
      <c r="G2208">
        <v>0</v>
      </c>
      <c r="H2208">
        <v>5599.06</v>
      </c>
    </row>
    <row r="2209" spans="1:8" x14ac:dyDescent="0.25">
      <c r="A2209" t="s">
        <v>726</v>
      </c>
      <c r="B2209" t="s">
        <v>246</v>
      </c>
      <c r="C2209" t="s">
        <v>247</v>
      </c>
      <c r="D2209" t="s">
        <v>248</v>
      </c>
      <c r="E2209" t="s">
        <v>91</v>
      </c>
      <c r="F2209" t="s">
        <v>497</v>
      </c>
      <c r="G2209">
        <v>0</v>
      </c>
      <c r="H2209">
        <v>2529.89</v>
      </c>
    </row>
    <row r="2210" spans="1:8" x14ac:dyDescent="0.25">
      <c r="A2210" t="s">
        <v>726</v>
      </c>
      <c r="B2210" t="s">
        <v>249</v>
      </c>
      <c r="C2210" t="s">
        <v>250</v>
      </c>
      <c r="D2210" t="s">
        <v>251</v>
      </c>
      <c r="E2210" t="s">
        <v>91</v>
      </c>
      <c r="F2210" t="s">
        <v>497</v>
      </c>
      <c r="G2210">
        <v>0</v>
      </c>
      <c r="H2210">
        <v>882.53</v>
      </c>
    </row>
    <row r="2211" spans="1:8" x14ac:dyDescent="0.25">
      <c r="A2211" t="s">
        <v>726</v>
      </c>
      <c r="B2211" t="s">
        <v>252</v>
      </c>
      <c r="C2211" t="s">
        <v>253</v>
      </c>
      <c r="D2211" t="s">
        <v>254</v>
      </c>
      <c r="E2211" t="s">
        <v>91</v>
      </c>
      <c r="F2211" t="s">
        <v>497</v>
      </c>
      <c r="G2211">
        <v>0</v>
      </c>
      <c r="H2211">
        <v>2113.06</v>
      </c>
    </row>
    <row r="2212" spans="1:8" x14ac:dyDescent="0.25">
      <c r="A2212" t="s">
        <v>726</v>
      </c>
      <c r="B2212" t="s">
        <v>255</v>
      </c>
      <c r="C2212" t="s">
        <v>256</v>
      </c>
      <c r="D2212" t="s">
        <v>257</v>
      </c>
      <c r="E2212" t="s">
        <v>91</v>
      </c>
      <c r="F2212" t="s">
        <v>497</v>
      </c>
      <c r="G2212">
        <v>0</v>
      </c>
      <c r="H2212">
        <v>1095.8900000000001</v>
      </c>
    </row>
    <row r="2213" spans="1:8" x14ac:dyDescent="0.25">
      <c r="A2213" t="s">
        <v>726</v>
      </c>
      <c r="B2213" t="s">
        <v>258</v>
      </c>
      <c r="C2213" t="s">
        <v>259</v>
      </c>
      <c r="D2213" t="s">
        <v>260</v>
      </c>
      <c r="E2213" t="s">
        <v>91</v>
      </c>
      <c r="F2213" t="s">
        <v>497</v>
      </c>
      <c r="G2213">
        <v>0</v>
      </c>
      <c r="H2213">
        <v>5528.91</v>
      </c>
    </row>
    <row r="2214" spans="1:8" x14ac:dyDescent="0.25">
      <c r="A2214" t="s">
        <v>726</v>
      </c>
      <c r="B2214" t="s">
        <v>261</v>
      </c>
      <c r="C2214" t="s">
        <v>262</v>
      </c>
      <c r="D2214" t="s">
        <v>263</v>
      </c>
      <c r="E2214" t="s">
        <v>91</v>
      </c>
      <c r="F2214" t="s">
        <v>497</v>
      </c>
      <c r="G2214">
        <v>0</v>
      </c>
      <c r="H2214">
        <v>2526.1799999999998</v>
      </c>
    </row>
    <row r="2215" spans="1:8" x14ac:dyDescent="0.25">
      <c r="A2215" t="s">
        <v>726</v>
      </c>
      <c r="B2215" t="s">
        <v>264</v>
      </c>
      <c r="C2215" t="s">
        <v>265</v>
      </c>
      <c r="D2215" t="s">
        <v>266</v>
      </c>
      <c r="E2215" t="s">
        <v>91</v>
      </c>
      <c r="F2215" t="s">
        <v>497</v>
      </c>
      <c r="G2215">
        <v>0</v>
      </c>
      <c r="H2215">
        <v>3612.07</v>
      </c>
    </row>
    <row r="2216" spans="1:8" x14ac:dyDescent="0.25">
      <c r="A2216" t="s">
        <v>726</v>
      </c>
      <c r="B2216" t="s">
        <v>267</v>
      </c>
      <c r="C2216" t="s">
        <v>268</v>
      </c>
      <c r="D2216" t="s">
        <v>269</v>
      </c>
      <c r="E2216" t="s">
        <v>91</v>
      </c>
      <c r="F2216" t="s">
        <v>497</v>
      </c>
      <c r="G2216">
        <v>0</v>
      </c>
      <c r="H2216">
        <v>3664.65</v>
      </c>
    </row>
    <row r="2217" spans="1:8" x14ac:dyDescent="0.25">
      <c r="A2217" t="s">
        <v>726</v>
      </c>
      <c r="B2217" t="s">
        <v>270</v>
      </c>
      <c r="C2217" t="s">
        <v>271</v>
      </c>
      <c r="D2217" t="s">
        <v>272</v>
      </c>
      <c r="E2217" t="s">
        <v>91</v>
      </c>
      <c r="F2217" t="s">
        <v>497</v>
      </c>
      <c r="G2217">
        <v>0</v>
      </c>
      <c r="H2217">
        <v>2747.25</v>
      </c>
    </row>
    <row r="2218" spans="1:8" x14ac:dyDescent="0.25">
      <c r="A2218" t="s">
        <v>726</v>
      </c>
      <c r="B2218" t="s">
        <v>273</v>
      </c>
      <c r="C2218" t="s">
        <v>274</v>
      </c>
      <c r="D2218" t="s">
        <v>275</v>
      </c>
      <c r="E2218" t="s">
        <v>91</v>
      </c>
      <c r="F2218" t="s">
        <v>497</v>
      </c>
      <c r="G2218">
        <v>0</v>
      </c>
      <c r="H2218">
        <v>1261.46</v>
      </c>
    </row>
    <row r="2219" spans="1:8" x14ac:dyDescent="0.25">
      <c r="A2219" t="s">
        <v>726</v>
      </c>
      <c r="B2219" t="s">
        <v>276</v>
      </c>
      <c r="C2219" t="s">
        <v>277</v>
      </c>
      <c r="D2219" t="s">
        <v>278</v>
      </c>
      <c r="E2219" t="s">
        <v>91</v>
      </c>
      <c r="F2219" t="s">
        <v>497</v>
      </c>
      <c r="G2219">
        <v>0</v>
      </c>
      <c r="H2219">
        <v>2689.09</v>
      </c>
    </row>
    <row r="2220" spans="1:8" x14ac:dyDescent="0.25">
      <c r="A2220" t="s">
        <v>726</v>
      </c>
      <c r="B2220" t="s">
        <v>279</v>
      </c>
      <c r="C2220" t="s">
        <v>280</v>
      </c>
      <c r="D2220" t="s">
        <v>281</v>
      </c>
      <c r="E2220" t="s">
        <v>91</v>
      </c>
      <c r="F2220" t="s">
        <v>497</v>
      </c>
      <c r="G2220">
        <v>0</v>
      </c>
      <c r="H2220">
        <v>427.82</v>
      </c>
    </row>
    <row r="2221" spans="1:8" x14ac:dyDescent="0.25">
      <c r="A2221" t="s">
        <v>726</v>
      </c>
      <c r="B2221" t="s">
        <v>282</v>
      </c>
      <c r="C2221" t="s">
        <v>283</v>
      </c>
      <c r="D2221" t="s">
        <v>284</v>
      </c>
      <c r="E2221" t="s">
        <v>91</v>
      </c>
      <c r="F2221" t="s">
        <v>497</v>
      </c>
      <c r="G2221">
        <v>0</v>
      </c>
      <c r="H2221">
        <v>1065.81</v>
      </c>
    </row>
    <row r="2222" spans="1:8" x14ac:dyDescent="0.25">
      <c r="A2222" t="s">
        <v>726</v>
      </c>
      <c r="B2222" t="s">
        <v>285</v>
      </c>
      <c r="C2222" t="s">
        <v>286</v>
      </c>
      <c r="D2222" t="s">
        <v>287</v>
      </c>
      <c r="E2222" t="s">
        <v>91</v>
      </c>
      <c r="F2222" t="s">
        <v>497</v>
      </c>
      <c r="G2222">
        <v>0</v>
      </c>
      <c r="H2222">
        <v>2374.0500000000002</v>
      </c>
    </row>
    <row r="2223" spans="1:8" x14ac:dyDescent="0.25">
      <c r="A2223" t="s">
        <v>726</v>
      </c>
      <c r="B2223" t="s">
        <v>288</v>
      </c>
      <c r="C2223" t="s">
        <v>289</v>
      </c>
      <c r="D2223" t="s">
        <v>290</v>
      </c>
      <c r="E2223" t="s">
        <v>91</v>
      </c>
      <c r="F2223" t="s">
        <v>497</v>
      </c>
      <c r="G2223">
        <v>0</v>
      </c>
      <c r="H2223">
        <v>1091.8900000000001</v>
      </c>
    </row>
    <row r="2224" spans="1:8" x14ac:dyDescent="0.25">
      <c r="A2224" t="s">
        <v>726</v>
      </c>
      <c r="B2224" t="s">
        <v>294</v>
      </c>
      <c r="C2224" t="s">
        <v>295</v>
      </c>
      <c r="D2224" t="s">
        <v>296</v>
      </c>
      <c r="E2224" t="s">
        <v>91</v>
      </c>
      <c r="F2224" t="s">
        <v>497</v>
      </c>
      <c r="G2224">
        <v>0</v>
      </c>
      <c r="H2224">
        <v>1015.77</v>
      </c>
    </row>
    <row r="2225" spans="1:8" x14ac:dyDescent="0.25">
      <c r="A2225" t="s">
        <v>726</v>
      </c>
      <c r="B2225" t="s">
        <v>297</v>
      </c>
      <c r="C2225" t="s">
        <v>298</v>
      </c>
      <c r="D2225" t="s">
        <v>299</v>
      </c>
      <c r="E2225" t="s">
        <v>91</v>
      </c>
      <c r="F2225" t="s">
        <v>497</v>
      </c>
      <c r="G2225">
        <v>0</v>
      </c>
      <c r="H2225">
        <v>2822</v>
      </c>
    </row>
    <row r="2226" spans="1:8" x14ac:dyDescent="0.25">
      <c r="A2226" t="s">
        <v>726</v>
      </c>
      <c r="B2226" t="s">
        <v>300</v>
      </c>
      <c r="C2226" t="s">
        <v>301</v>
      </c>
      <c r="D2226" t="s">
        <v>302</v>
      </c>
      <c r="E2226" t="s">
        <v>91</v>
      </c>
      <c r="F2226" t="s">
        <v>497</v>
      </c>
      <c r="G2226">
        <v>0</v>
      </c>
      <c r="H2226">
        <v>640.91999999999996</v>
      </c>
    </row>
    <row r="2227" spans="1:8" x14ac:dyDescent="0.25">
      <c r="A2227" t="s">
        <v>726</v>
      </c>
      <c r="B2227" t="s">
        <v>303</v>
      </c>
      <c r="C2227" t="s">
        <v>304</v>
      </c>
      <c r="D2227" t="s">
        <v>305</v>
      </c>
      <c r="E2227" t="s">
        <v>91</v>
      </c>
      <c r="F2227" t="s">
        <v>497</v>
      </c>
      <c r="G2227">
        <v>0</v>
      </c>
      <c r="H2227">
        <v>1578.82</v>
      </c>
    </row>
    <row r="2228" spans="1:8" x14ac:dyDescent="0.25">
      <c r="A2228" t="s">
        <v>726</v>
      </c>
      <c r="B2228" t="s">
        <v>306</v>
      </c>
      <c r="C2228" t="s">
        <v>307</v>
      </c>
      <c r="D2228" t="s">
        <v>308</v>
      </c>
      <c r="E2228" t="s">
        <v>91</v>
      </c>
      <c r="F2228" t="s">
        <v>497</v>
      </c>
      <c r="G2228">
        <v>0</v>
      </c>
      <c r="H2228">
        <v>1109.21</v>
      </c>
    </row>
    <row r="2229" spans="1:8" x14ac:dyDescent="0.25">
      <c r="A2229" t="s">
        <v>726</v>
      </c>
      <c r="B2229" t="s">
        <v>309</v>
      </c>
      <c r="C2229" t="s">
        <v>310</v>
      </c>
      <c r="D2229" t="s">
        <v>311</v>
      </c>
      <c r="E2229" t="s">
        <v>91</v>
      </c>
      <c r="F2229" t="s">
        <v>497</v>
      </c>
      <c r="G2229">
        <v>0</v>
      </c>
      <c r="H2229">
        <v>760.13</v>
      </c>
    </row>
    <row r="2230" spans="1:8" x14ac:dyDescent="0.25">
      <c r="A2230" t="s">
        <v>726</v>
      </c>
      <c r="B2230" t="s">
        <v>312</v>
      </c>
      <c r="C2230" t="s">
        <v>313</v>
      </c>
      <c r="D2230" t="s">
        <v>314</v>
      </c>
      <c r="E2230" t="s">
        <v>91</v>
      </c>
      <c r="F2230" t="s">
        <v>497</v>
      </c>
      <c r="G2230">
        <v>0</v>
      </c>
      <c r="H2230">
        <v>1529.69</v>
      </c>
    </row>
    <row r="2231" spans="1:8" x14ac:dyDescent="0.25">
      <c r="A2231" t="s">
        <v>726</v>
      </c>
      <c r="B2231" t="s">
        <v>315</v>
      </c>
      <c r="C2231" t="s">
        <v>316</v>
      </c>
      <c r="D2231" t="s">
        <v>317</v>
      </c>
      <c r="E2231" t="s">
        <v>91</v>
      </c>
      <c r="F2231" t="s">
        <v>497</v>
      </c>
      <c r="G2231">
        <v>0</v>
      </c>
      <c r="H2231">
        <v>745.21</v>
      </c>
    </row>
    <row r="2232" spans="1:8" x14ac:dyDescent="0.25">
      <c r="A2232" t="s">
        <v>726</v>
      </c>
      <c r="B2232" t="s">
        <v>318</v>
      </c>
      <c r="C2232" t="s">
        <v>319</v>
      </c>
      <c r="D2232" t="s">
        <v>320</v>
      </c>
      <c r="E2232" t="s">
        <v>91</v>
      </c>
      <c r="F2232" t="s">
        <v>497</v>
      </c>
      <c r="G2232">
        <v>0</v>
      </c>
      <c r="H2232">
        <v>1396.91</v>
      </c>
    </row>
    <row r="2233" spans="1:8" x14ac:dyDescent="0.25">
      <c r="A2233" t="s">
        <v>726</v>
      </c>
      <c r="B2233" t="s">
        <v>321</v>
      </c>
      <c r="C2233" t="s">
        <v>322</v>
      </c>
      <c r="D2233" t="s">
        <v>323</v>
      </c>
      <c r="E2233" t="s">
        <v>91</v>
      </c>
      <c r="F2233" t="s">
        <v>497</v>
      </c>
      <c r="G2233">
        <v>0</v>
      </c>
      <c r="H2233">
        <v>2393.06</v>
      </c>
    </row>
    <row r="2234" spans="1:8" x14ac:dyDescent="0.25">
      <c r="A2234" t="s">
        <v>726</v>
      </c>
      <c r="B2234" t="s">
        <v>324</v>
      </c>
      <c r="C2234" t="s">
        <v>325</v>
      </c>
      <c r="D2234" t="s">
        <v>326</v>
      </c>
      <c r="E2234" t="s">
        <v>91</v>
      </c>
      <c r="F2234" t="s">
        <v>497</v>
      </c>
      <c r="G2234">
        <v>0</v>
      </c>
      <c r="H2234">
        <v>741.44</v>
      </c>
    </row>
    <row r="2235" spans="1:8" x14ac:dyDescent="0.25">
      <c r="A2235" t="s">
        <v>726</v>
      </c>
      <c r="B2235" t="s">
        <v>327</v>
      </c>
      <c r="C2235" t="s">
        <v>328</v>
      </c>
      <c r="D2235" t="s">
        <v>329</v>
      </c>
      <c r="E2235" t="s">
        <v>91</v>
      </c>
      <c r="F2235" t="s">
        <v>497</v>
      </c>
      <c r="G2235">
        <v>0</v>
      </c>
      <c r="H2235">
        <v>1211.53</v>
      </c>
    </row>
    <row r="2236" spans="1:8" x14ac:dyDescent="0.25">
      <c r="A2236" t="s">
        <v>726</v>
      </c>
      <c r="B2236" t="s">
        <v>333</v>
      </c>
      <c r="C2236" t="s">
        <v>334</v>
      </c>
      <c r="D2236" t="s">
        <v>335</v>
      </c>
      <c r="E2236" t="s">
        <v>91</v>
      </c>
      <c r="F2236" t="s">
        <v>497</v>
      </c>
      <c r="G2236">
        <v>0</v>
      </c>
      <c r="H2236">
        <v>269.89</v>
      </c>
    </row>
    <row r="2237" spans="1:8" x14ac:dyDescent="0.25">
      <c r="A2237" t="s">
        <v>726</v>
      </c>
      <c r="B2237" t="s">
        <v>336</v>
      </c>
      <c r="C2237" t="s">
        <v>337</v>
      </c>
      <c r="D2237" t="s">
        <v>338</v>
      </c>
      <c r="E2237" t="s">
        <v>91</v>
      </c>
      <c r="F2237" t="s">
        <v>497</v>
      </c>
      <c r="G2237">
        <v>0</v>
      </c>
      <c r="H2237">
        <v>460.62</v>
      </c>
    </row>
    <row r="2238" spans="1:8" x14ac:dyDescent="0.25">
      <c r="A2238" t="s">
        <v>726</v>
      </c>
      <c r="B2238" t="s">
        <v>339</v>
      </c>
      <c r="C2238" t="s">
        <v>340</v>
      </c>
      <c r="D2238" t="s">
        <v>341</v>
      </c>
      <c r="E2238" t="s">
        <v>91</v>
      </c>
      <c r="F2238" t="s">
        <v>497</v>
      </c>
      <c r="G2238">
        <v>0</v>
      </c>
      <c r="H2238">
        <v>7850.9</v>
      </c>
    </row>
    <row r="2239" spans="1:8" x14ac:dyDescent="0.25">
      <c r="A2239" t="s">
        <v>726</v>
      </c>
      <c r="B2239" t="s">
        <v>342</v>
      </c>
      <c r="C2239" t="s">
        <v>343</v>
      </c>
      <c r="D2239" t="s">
        <v>344</v>
      </c>
      <c r="E2239" t="s">
        <v>91</v>
      </c>
      <c r="F2239" t="s">
        <v>497</v>
      </c>
      <c r="G2239">
        <v>0</v>
      </c>
      <c r="H2239">
        <v>602.82000000000005</v>
      </c>
    </row>
    <row r="2240" spans="1:8" x14ac:dyDescent="0.25">
      <c r="A2240" t="s">
        <v>726</v>
      </c>
      <c r="B2240" t="s">
        <v>345</v>
      </c>
      <c r="C2240" t="s">
        <v>346</v>
      </c>
      <c r="D2240" t="s">
        <v>347</v>
      </c>
      <c r="E2240" t="s">
        <v>91</v>
      </c>
      <c r="F2240" t="s">
        <v>497</v>
      </c>
      <c r="G2240">
        <v>0</v>
      </c>
      <c r="H2240">
        <v>1083.67</v>
      </c>
    </row>
    <row r="2241" spans="1:8" x14ac:dyDescent="0.25">
      <c r="A2241" t="s">
        <v>726</v>
      </c>
      <c r="B2241" t="s">
        <v>348</v>
      </c>
      <c r="C2241" t="s">
        <v>349</v>
      </c>
      <c r="D2241" t="s">
        <v>350</v>
      </c>
      <c r="E2241" t="s">
        <v>91</v>
      </c>
      <c r="F2241" t="s">
        <v>497</v>
      </c>
      <c r="G2241">
        <v>0</v>
      </c>
      <c r="H2241">
        <v>1646.56</v>
      </c>
    </row>
    <row r="2242" spans="1:8" x14ac:dyDescent="0.25">
      <c r="A2242" t="s">
        <v>726</v>
      </c>
      <c r="B2242" t="s">
        <v>351</v>
      </c>
      <c r="C2242" t="s">
        <v>352</v>
      </c>
      <c r="D2242" t="s">
        <v>353</v>
      </c>
      <c r="E2242" t="s">
        <v>91</v>
      </c>
      <c r="F2242" t="s">
        <v>497</v>
      </c>
      <c r="G2242">
        <v>0</v>
      </c>
      <c r="H2242">
        <v>911.62</v>
      </c>
    </row>
    <row r="2243" spans="1:8" x14ac:dyDescent="0.25">
      <c r="A2243" t="s">
        <v>726</v>
      </c>
      <c r="B2243" t="s">
        <v>354</v>
      </c>
      <c r="C2243" t="s">
        <v>355</v>
      </c>
      <c r="D2243" t="s">
        <v>356</v>
      </c>
      <c r="E2243" t="s">
        <v>91</v>
      </c>
      <c r="F2243" t="s">
        <v>497</v>
      </c>
      <c r="G2243">
        <v>0</v>
      </c>
      <c r="H2243">
        <v>1600.93</v>
      </c>
    </row>
    <row r="2244" spans="1:8" x14ac:dyDescent="0.25">
      <c r="A2244" t="s">
        <v>726</v>
      </c>
      <c r="B2244" t="s">
        <v>357</v>
      </c>
      <c r="C2244" t="s">
        <v>358</v>
      </c>
      <c r="D2244" t="s">
        <v>359</v>
      </c>
      <c r="E2244" t="s">
        <v>91</v>
      </c>
      <c r="F2244" t="s">
        <v>497</v>
      </c>
      <c r="G2244">
        <v>0</v>
      </c>
      <c r="H2244">
        <v>1225.27</v>
      </c>
    </row>
    <row r="2245" spans="1:8" x14ac:dyDescent="0.25">
      <c r="A2245" t="s">
        <v>726</v>
      </c>
      <c r="B2245" t="s">
        <v>360</v>
      </c>
      <c r="C2245" t="s">
        <v>361</v>
      </c>
      <c r="D2245" t="s">
        <v>362</v>
      </c>
      <c r="E2245" t="s">
        <v>91</v>
      </c>
      <c r="F2245" t="s">
        <v>497</v>
      </c>
      <c r="G2245">
        <v>0</v>
      </c>
      <c r="H2245">
        <v>1648.27</v>
      </c>
    </row>
    <row r="2246" spans="1:8" x14ac:dyDescent="0.25">
      <c r="A2246" t="s">
        <v>726</v>
      </c>
      <c r="B2246" t="s">
        <v>363</v>
      </c>
      <c r="C2246" t="s">
        <v>364</v>
      </c>
      <c r="D2246" t="s">
        <v>365</v>
      </c>
      <c r="E2246" t="s">
        <v>91</v>
      </c>
      <c r="F2246" t="s">
        <v>497</v>
      </c>
      <c r="G2246">
        <v>0</v>
      </c>
      <c r="H2246">
        <v>2903.34</v>
      </c>
    </row>
    <row r="2247" spans="1:8" x14ac:dyDescent="0.25">
      <c r="A2247" t="s">
        <v>726</v>
      </c>
      <c r="B2247" t="s">
        <v>366</v>
      </c>
      <c r="C2247" t="s">
        <v>367</v>
      </c>
      <c r="D2247" t="s">
        <v>368</v>
      </c>
      <c r="E2247" t="s">
        <v>91</v>
      </c>
      <c r="F2247" t="s">
        <v>497</v>
      </c>
      <c r="G2247">
        <v>0</v>
      </c>
      <c r="H2247">
        <v>692.98</v>
      </c>
    </row>
    <row r="2248" spans="1:8" x14ac:dyDescent="0.25">
      <c r="A2248" t="s">
        <v>726</v>
      </c>
      <c r="B2248" t="s">
        <v>369</v>
      </c>
      <c r="C2248" t="s">
        <v>370</v>
      </c>
      <c r="D2248" t="s">
        <v>371</v>
      </c>
      <c r="E2248" t="s">
        <v>91</v>
      </c>
      <c r="F2248" t="s">
        <v>497</v>
      </c>
      <c r="G2248">
        <v>0</v>
      </c>
      <c r="H2248">
        <v>1431.63</v>
      </c>
    </row>
    <row r="2249" spans="1:8" x14ac:dyDescent="0.25">
      <c r="A2249" t="s">
        <v>726</v>
      </c>
      <c r="B2249" t="s">
        <v>372</v>
      </c>
      <c r="C2249" t="s">
        <v>373</v>
      </c>
      <c r="D2249" t="s">
        <v>374</v>
      </c>
      <c r="E2249" t="s">
        <v>91</v>
      </c>
      <c r="F2249" t="s">
        <v>497</v>
      </c>
      <c r="G2249">
        <v>0</v>
      </c>
      <c r="H2249">
        <v>1462.01</v>
      </c>
    </row>
    <row r="2250" spans="1:8" x14ac:dyDescent="0.25">
      <c r="A2250" t="s">
        <v>726</v>
      </c>
      <c r="B2250" t="s">
        <v>375</v>
      </c>
      <c r="C2250" t="s">
        <v>376</v>
      </c>
      <c r="D2250" t="s">
        <v>377</v>
      </c>
      <c r="E2250" t="s">
        <v>91</v>
      </c>
      <c r="F2250" t="s">
        <v>497</v>
      </c>
      <c r="G2250">
        <v>0</v>
      </c>
      <c r="H2250">
        <v>1641.15</v>
      </c>
    </row>
    <row r="2251" spans="1:8" x14ac:dyDescent="0.25">
      <c r="A2251" t="s">
        <v>726</v>
      </c>
      <c r="B2251" t="s">
        <v>378</v>
      </c>
      <c r="C2251" t="s">
        <v>379</v>
      </c>
      <c r="D2251" t="s">
        <v>380</v>
      </c>
      <c r="E2251" t="s">
        <v>91</v>
      </c>
      <c r="F2251" t="s">
        <v>497</v>
      </c>
      <c r="G2251">
        <v>0</v>
      </c>
      <c r="H2251">
        <v>5134.8</v>
      </c>
    </row>
    <row r="2252" spans="1:8" x14ac:dyDescent="0.25">
      <c r="A2252" t="s">
        <v>726</v>
      </c>
      <c r="B2252" t="s">
        <v>381</v>
      </c>
      <c r="C2252" t="s">
        <v>382</v>
      </c>
      <c r="D2252" t="s">
        <v>383</v>
      </c>
      <c r="E2252" t="s">
        <v>91</v>
      </c>
      <c r="F2252" t="s">
        <v>497</v>
      </c>
      <c r="G2252">
        <v>0</v>
      </c>
      <c r="H2252">
        <v>1103.43</v>
      </c>
    </row>
    <row r="2253" spans="1:8" x14ac:dyDescent="0.25">
      <c r="A2253" t="s">
        <v>726</v>
      </c>
      <c r="B2253" t="s">
        <v>384</v>
      </c>
      <c r="C2253" t="s">
        <v>385</v>
      </c>
      <c r="D2253" t="s">
        <v>386</v>
      </c>
      <c r="E2253" t="s">
        <v>91</v>
      </c>
      <c r="F2253" t="s">
        <v>497</v>
      </c>
      <c r="G2253">
        <v>0</v>
      </c>
      <c r="H2253">
        <v>631.77</v>
      </c>
    </row>
    <row r="2254" spans="1:8" x14ac:dyDescent="0.25">
      <c r="A2254" t="s">
        <v>726</v>
      </c>
      <c r="B2254" t="s">
        <v>387</v>
      </c>
      <c r="C2254" t="s">
        <v>388</v>
      </c>
      <c r="D2254" t="s">
        <v>389</v>
      </c>
      <c r="E2254" t="s">
        <v>91</v>
      </c>
      <c r="F2254" t="s">
        <v>497</v>
      </c>
      <c r="G2254">
        <v>0</v>
      </c>
      <c r="H2254">
        <v>1269.27</v>
      </c>
    </row>
    <row r="2255" spans="1:8" x14ac:dyDescent="0.25">
      <c r="A2255" t="s">
        <v>726</v>
      </c>
      <c r="B2255" t="s">
        <v>390</v>
      </c>
      <c r="C2255" t="s">
        <v>391</v>
      </c>
      <c r="D2255" t="s">
        <v>392</v>
      </c>
      <c r="E2255" t="s">
        <v>91</v>
      </c>
      <c r="F2255" t="s">
        <v>497</v>
      </c>
      <c r="G2255">
        <v>0</v>
      </c>
      <c r="H2255">
        <v>861.97</v>
      </c>
    </row>
    <row r="2256" spans="1:8" x14ac:dyDescent="0.25">
      <c r="A2256" t="s">
        <v>726</v>
      </c>
      <c r="B2256" t="s">
        <v>393</v>
      </c>
      <c r="C2256" t="s">
        <v>394</v>
      </c>
      <c r="D2256" t="s">
        <v>395</v>
      </c>
      <c r="E2256" t="s">
        <v>91</v>
      </c>
      <c r="F2256" t="s">
        <v>497</v>
      </c>
      <c r="G2256">
        <v>0</v>
      </c>
      <c r="H2256">
        <v>1260.74</v>
      </c>
    </row>
    <row r="2257" spans="1:8" x14ac:dyDescent="0.25">
      <c r="A2257" t="s">
        <v>726</v>
      </c>
      <c r="B2257" t="s">
        <v>396</v>
      </c>
      <c r="C2257" t="s">
        <v>397</v>
      </c>
      <c r="D2257" t="s">
        <v>398</v>
      </c>
      <c r="E2257" t="s">
        <v>91</v>
      </c>
      <c r="F2257" t="s">
        <v>497</v>
      </c>
      <c r="G2257">
        <v>0</v>
      </c>
      <c r="H2257">
        <v>1089.08</v>
      </c>
    </row>
    <row r="2258" spans="1:8" x14ac:dyDescent="0.25">
      <c r="A2258" t="s">
        <v>726</v>
      </c>
      <c r="B2258" t="s">
        <v>399</v>
      </c>
      <c r="C2258" t="s">
        <v>400</v>
      </c>
      <c r="D2258" t="s">
        <v>401</v>
      </c>
      <c r="E2258" t="s">
        <v>91</v>
      </c>
      <c r="F2258" t="s">
        <v>497</v>
      </c>
      <c r="G2258">
        <v>0</v>
      </c>
      <c r="H2258">
        <v>872.49</v>
      </c>
    </row>
    <row r="2259" spans="1:8" x14ac:dyDescent="0.25">
      <c r="A2259" t="s">
        <v>726</v>
      </c>
      <c r="B2259" t="s">
        <v>402</v>
      </c>
      <c r="C2259" t="s">
        <v>403</v>
      </c>
      <c r="D2259" t="s">
        <v>404</v>
      </c>
      <c r="E2259" t="s">
        <v>91</v>
      </c>
      <c r="F2259" t="s">
        <v>497</v>
      </c>
      <c r="G2259">
        <v>0</v>
      </c>
      <c r="H2259">
        <v>1019.92</v>
      </c>
    </row>
    <row r="2260" spans="1:8" x14ac:dyDescent="0.25">
      <c r="A2260" t="s">
        <v>726</v>
      </c>
      <c r="B2260" t="s">
        <v>405</v>
      </c>
      <c r="C2260" t="s">
        <v>406</v>
      </c>
      <c r="D2260" t="s">
        <v>407</v>
      </c>
      <c r="E2260" t="s">
        <v>91</v>
      </c>
      <c r="F2260" t="s">
        <v>497</v>
      </c>
      <c r="G2260">
        <v>0</v>
      </c>
      <c r="H2260">
        <v>1115.81</v>
      </c>
    </row>
    <row r="2261" spans="1:8" x14ac:dyDescent="0.25">
      <c r="A2261" t="s">
        <v>726</v>
      </c>
      <c r="B2261" t="s">
        <v>408</v>
      </c>
      <c r="C2261" t="s">
        <v>409</v>
      </c>
      <c r="D2261" t="s">
        <v>410</v>
      </c>
      <c r="E2261" t="s">
        <v>91</v>
      </c>
      <c r="F2261" t="s">
        <v>497</v>
      </c>
      <c r="G2261">
        <v>0</v>
      </c>
      <c r="H2261">
        <v>845.87</v>
      </c>
    </row>
    <row r="2262" spans="1:8" x14ac:dyDescent="0.25">
      <c r="A2262" t="s">
        <v>726</v>
      </c>
      <c r="B2262" t="s">
        <v>411</v>
      </c>
      <c r="C2262" t="s">
        <v>412</v>
      </c>
      <c r="D2262" t="s">
        <v>413</v>
      </c>
      <c r="E2262" t="s">
        <v>91</v>
      </c>
      <c r="F2262" t="s">
        <v>497</v>
      </c>
      <c r="G2262">
        <v>0</v>
      </c>
      <c r="H2262">
        <v>1349.84</v>
      </c>
    </row>
    <row r="2263" spans="1:8" x14ac:dyDescent="0.25">
      <c r="A2263" t="s">
        <v>726</v>
      </c>
      <c r="B2263" t="s">
        <v>414</v>
      </c>
      <c r="C2263" t="s">
        <v>415</v>
      </c>
      <c r="D2263" t="s">
        <v>416</v>
      </c>
      <c r="E2263" t="s">
        <v>91</v>
      </c>
      <c r="F2263" t="s">
        <v>497</v>
      </c>
      <c r="G2263">
        <v>0</v>
      </c>
      <c r="H2263">
        <v>1125.45</v>
      </c>
    </row>
    <row r="2264" spans="1:8" x14ac:dyDescent="0.25">
      <c r="A2264" t="s">
        <v>726</v>
      </c>
      <c r="B2264" t="s">
        <v>487</v>
      </c>
      <c r="C2264" t="s">
        <v>488</v>
      </c>
      <c r="D2264" t="s">
        <v>417</v>
      </c>
      <c r="E2264" t="s">
        <v>91</v>
      </c>
      <c r="F2264" t="s">
        <v>497</v>
      </c>
      <c r="G2264">
        <v>0</v>
      </c>
      <c r="H2264">
        <v>0</v>
      </c>
    </row>
    <row r="2265" spans="1:8" x14ac:dyDescent="0.25">
      <c r="A2265" t="s">
        <v>726</v>
      </c>
      <c r="B2265" t="s">
        <v>531</v>
      </c>
      <c r="C2265" t="s">
        <v>532</v>
      </c>
      <c r="D2265" t="s">
        <v>533</v>
      </c>
      <c r="E2265" t="s">
        <v>91</v>
      </c>
      <c r="F2265" t="s">
        <v>497</v>
      </c>
      <c r="H2265">
        <v>512.88</v>
      </c>
    </row>
    <row r="2266" spans="1:8" x14ac:dyDescent="0.25">
      <c r="A2266" t="s">
        <v>726</v>
      </c>
      <c r="B2266" t="s">
        <v>594</v>
      </c>
      <c r="C2266" t="s">
        <v>595</v>
      </c>
      <c r="D2266" t="s">
        <v>534</v>
      </c>
      <c r="E2266" t="s">
        <v>91</v>
      </c>
      <c r="F2266" t="s">
        <v>497</v>
      </c>
      <c r="H2266">
        <v>486.54</v>
      </c>
    </row>
    <row r="2267" spans="1:8" x14ac:dyDescent="0.25">
      <c r="A2267" t="s">
        <v>729</v>
      </c>
      <c r="B2267">
        <v>1</v>
      </c>
      <c r="C2267" t="s">
        <v>78</v>
      </c>
      <c r="D2267" t="s">
        <v>29</v>
      </c>
      <c r="E2267" t="s">
        <v>79</v>
      </c>
      <c r="F2267" t="s">
        <v>491</v>
      </c>
      <c r="G2267">
        <v>0</v>
      </c>
      <c r="H2267">
        <v>13563127.859999999</v>
      </c>
    </row>
    <row r="2268" spans="1:8" x14ac:dyDescent="0.25">
      <c r="A2268" t="s">
        <v>729</v>
      </c>
      <c r="B2268">
        <v>2</v>
      </c>
      <c r="C2268" t="s">
        <v>81</v>
      </c>
      <c r="D2268" t="s">
        <v>30</v>
      </c>
      <c r="E2268" t="s">
        <v>79</v>
      </c>
      <c r="F2268" t="s">
        <v>491</v>
      </c>
      <c r="G2268">
        <v>0</v>
      </c>
      <c r="H2268">
        <v>0</v>
      </c>
    </row>
    <row r="2269" spans="1:8" x14ac:dyDescent="0.25">
      <c r="A2269" t="s">
        <v>729</v>
      </c>
      <c r="B2269">
        <v>3</v>
      </c>
      <c r="C2269" t="s">
        <v>82</v>
      </c>
      <c r="D2269" t="s">
        <v>31</v>
      </c>
      <c r="E2269" t="s">
        <v>79</v>
      </c>
      <c r="F2269" t="s">
        <v>491</v>
      </c>
      <c r="G2269">
        <v>0</v>
      </c>
      <c r="H2269">
        <v>877792.25</v>
      </c>
    </row>
    <row r="2270" spans="1:8" x14ac:dyDescent="0.25">
      <c r="A2270" t="s">
        <v>729</v>
      </c>
      <c r="B2270">
        <v>4</v>
      </c>
      <c r="C2270" t="s">
        <v>83</v>
      </c>
      <c r="D2270" t="s">
        <v>32</v>
      </c>
      <c r="E2270" t="s">
        <v>79</v>
      </c>
      <c r="F2270" t="s">
        <v>491</v>
      </c>
      <c r="G2270">
        <v>0</v>
      </c>
      <c r="H2270">
        <v>9028448.4000000004</v>
      </c>
    </row>
    <row r="2271" spans="1:8" x14ac:dyDescent="0.25">
      <c r="A2271" t="s">
        <v>729</v>
      </c>
      <c r="B2271">
        <v>5</v>
      </c>
      <c r="C2271" t="s">
        <v>84</v>
      </c>
      <c r="D2271" t="s">
        <v>33</v>
      </c>
      <c r="E2271" t="s">
        <v>79</v>
      </c>
      <c r="F2271" t="s">
        <v>491</v>
      </c>
      <c r="G2271">
        <v>0</v>
      </c>
      <c r="H2271">
        <v>518154.78</v>
      </c>
    </row>
    <row r="2272" spans="1:8" x14ac:dyDescent="0.25">
      <c r="A2272" t="s">
        <v>729</v>
      </c>
      <c r="B2272">
        <v>6</v>
      </c>
      <c r="C2272" t="s">
        <v>85</v>
      </c>
      <c r="D2272" t="s">
        <v>34</v>
      </c>
      <c r="E2272" t="s">
        <v>79</v>
      </c>
      <c r="F2272" t="s">
        <v>491</v>
      </c>
      <c r="G2272">
        <v>0</v>
      </c>
      <c r="H2272">
        <v>0</v>
      </c>
    </row>
    <row r="2273" spans="1:8" x14ac:dyDescent="0.25">
      <c r="A2273" t="s">
        <v>729</v>
      </c>
      <c r="B2273">
        <v>7</v>
      </c>
      <c r="C2273" t="s">
        <v>86</v>
      </c>
      <c r="D2273" t="s">
        <v>35</v>
      </c>
      <c r="E2273" t="s">
        <v>79</v>
      </c>
      <c r="F2273" t="s">
        <v>491</v>
      </c>
      <c r="G2273">
        <v>0</v>
      </c>
      <c r="H2273">
        <v>18131046.059999999</v>
      </c>
    </row>
    <row r="2274" spans="1:8" x14ac:dyDescent="0.25">
      <c r="A2274" t="s">
        <v>729</v>
      </c>
      <c r="B2274">
        <v>8</v>
      </c>
      <c r="C2274" t="s">
        <v>87</v>
      </c>
      <c r="D2274" t="s">
        <v>36</v>
      </c>
      <c r="E2274" t="s">
        <v>79</v>
      </c>
      <c r="F2274" t="s">
        <v>491</v>
      </c>
      <c r="G2274">
        <v>0</v>
      </c>
      <c r="H2274">
        <v>1217276.26</v>
      </c>
    </row>
    <row r="2275" spans="1:8" x14ac:dyDescent="0.25">
      <c r="A2275" t="s">
        <v>729</v>
      </c>
      <c r="B2275">
        <v>9</v>
      </c>
      <c r="C2275" t="s">
        <v>88</v>
      </c>
      <c r="D2275" t="s">
        <v>37</v>
      </c>
      <c r="E2275" t="s">
        <v>79</v>
      </c>
      <c r="F2275" t="s">
        <v>491</v>
      </c>
      <c r="G2275">
        <v>0</v>
      </c>
      <c r="H2275">
        <v>0</v>
      </c>
    </row>
    <row r="2276" spans="1:8" x14ac:dyDescent="0.25">
      <c r="A2276" t="s">
        <v>729</v>
      </c>
      <c r="B2276">
        <v>10</v>
      </c>
      <c r="C2276" t="s">
        <v>455</v>
      </c>
      <c r="D2276" t="s">
        <v>38</v>
      </c>
      <c r="E2276" t="s">
        <v>79</v>
      </c>
      <c r="F2276" t="s">
        <v>491</v>
      </c>
      <c r="G2276">
        <v>0</v>
      </c>
      <c r="H2276">
        <v>780304.87</v>
      </c>
    </row>
    <row r="2277" spans="1:8" x14ac:dyDescent="0.25">
      <c r="A2277" t="s">
        <v>729</v>
      </c>
      <c r="B2277">
        <v>11</v>
      </c>
      <c r="C2277" t="s">
        <v>456</v>
      </c>
      <c r="D2277" t="s">
        <v>39</v>
      </c>
      <c r="E2277" t="s">
        <v>79</v>
      </c>
      <c r="F2277" t="s">
        <v>491</v>
      </c>
      <c r="G2277">
        <v>0</v>
      </c>
      <c r="H2277">
        <v>0</v>
      </c>
    </row>
    <row r="2278" spans="1:8" x14ac:dyDescent="0.25">
      <c r="A2278" t="s">
        <v>729</v>
      </c>
      <c r="B2278">
        <v>12</v>
      </c>
      <c r="C2278" t="s">
        <v>419</v>
      </c>
      <c r="D2278" t="s">
        <v>40</v>
      </c>
      <c r="E2278" t="s">
        <v>79</v>
      </c>
      <c r="F2278" t="s">
        <v>491</v>
      </c>
      <c r="G2278">
        <v>0</v>
      </c>
      <c r="H2278">
        <v>6642869.5999999996</v>
      </c>
    </row>
    <row r="2279" spans="1:8" x14ac:dyDescent="0.25">
      <c r="A2279" t="s">
        <v>729</v>
      </c>
      <c r="B2279">
        <v>13</v>
      </c>
      <c r="C2279" t="s">
        <v>420</v>
      </c>
      <c r="D2279" t="s">
        <v>41</v>
      </c>
      <c r="E2279" t="s">
        <v>79</v>
      </c>
      <c r="F2279" t="s">
        <v>491</v>
      </c>
      <c r="G2279">
        <v>0</v>
      </c>
      <c r="H2279">
        <v>2308412.02</v>
      </c>
    </row>
    <row r="2280" spans="1:8" x14ac:dyDescent="0.25">
      <c r="A2280" t="s">
        <v>729</v>
      </c>
      <c r="B2280">
        <v>14</v>
      </c>
      <c r="C2280" t="s">
        <v>421</v>
      </c>
      <c r="D2280" t="s">
        <v>42</v>
      </c>
      <c r="E2280" t="s">
        <v>79</v>
      </c>
      <c r="F2280" t="s">
        <v>491</v>
      </c>
      <c r="G2280">
        <v>0</v>
      </c>
      <c r="H2280">
        <v>237412.54</v>
      </c>
    </row>
    <row r="2281" spans="1:8" x14ac:dyDescent="0.25">
      <c r="A2281" t="s">
        <v>729</v>
      </c>
      <c r="B2281">
        <v>15</v>
      </c>
      <c r="C2281" t="s">
        <v>422</v>
      </c>
      <c r="D2281" t="s">
        <v>43</v>
      </c>
      <c r="E2281" t="s">
        <v>79</v>
      </c>
      <c r="F2281" t="s">
        <v>491</v>
      </c>
      <c r="G2281">
        <v>0</v>
      </c>
      <c r="H2281">
        <v>97153.05</v>
      </c>
    </row>
    <row r="2282" spans="1:8" x14ac:dyDescent="0.25">
      <c r="A2282" t="s">
        <v>729</v>
      </c>
      <c r="B2282">
        <v>16</v>
      </c>
      <c r="C2282" t="s">
        <v>423</v>
      </c>
      <c r="D2282" t="s">
        <v>44</v>
      </c>
      <c r="E2282" t="s">
        <v>79</v>
      </c>
      <c r="F2282" t="s">
        <v>491</v>
      </c>
      <c r="G2282">
        <v>0</v>
      </c>
      <c r="H2282">
        <v>0</v>
      </c>
    </row>
    <row r="2283" spans="1:8" x14ac:dyDescent="0.25">
      <c r="A2283" t="s">
        <v>729</v>
      </c>
      <c r="B2283">
        <v>17</v>
      </c>
      <c r="C2283" t="s">
        <v>424</v>
      </c>
      <c r="D2283" t="s">
        <v>45</v>
      </c>
      <c r="E2283" t="s">
        <v>79</v>
      </c>
      <c r="F2283" t="s">
        <v>491</v>
      </c>
      <c r="G2283">
        <v>0</v>
      </c>
      <c r="H2283">
        <v>0</v>
      </c>
    </row>
    <row r="2284" spans="1:8" x14ac:dyDescent="0.25">
      <c r="A2284" t="s">
        <v>729</v>
      </c>
      <c r="B2284">
        <v>18</v>
      </c>
      <c r="C2284" t="s">
        <v>425</v>
      </c>
      <c r="D2284" t="s">
        <v>46</v>
      </c>
      <c r="E2284" t="s">
        <v>79</v>
      </c>
      <c r="F2284" t="s">
        <v>491</v>
      </c>
      <c r="G2284">
        <v>0</v>
      </c>
      <c r="H2284">
        <v>0</v>
      </c>
    </row>
    <row r="2285" spans="1:8" x14ac:dyDescent="0.25">
      <c r="A2285" t="s">
        <v>729</v>
      </c>
      <c r="B2285">
        <v>19</v>
      </c>
      <c r="C2285" t="s">
        <v>426</v>
      </c>
      <c r="D2285" t="s">
        <v>47</v>
      </c>
      <c r="E2285" t="s">
        <v>79</v>
      </c>
      <c r="F2285" t="s">
        <v>491</v>
      </c>
      <c r="G2285">
        <v>0</v>
      </c>
      <c r="H2285">
        <v>9601634.7100000009</v>
      </c>
    </row>
    <row r="2286" spans="1:8" x14ac:dyDescent="0.25">
      <c r="A2286" t="s">
        <v>729</v>
      </c>
      <c r="B2286">
        <v>20</v>
      </c>
      <c r="C2286" t="s">
        <v>427</v>
      </c>
      <c r="D2286" t="s">
        <v>48</v>
      </c>
      <c r="E2286" t="s">
        <v>79</v>
      </c>
      <c r="F2286" t="s">
        <v>491</v>
      </c>
      <c r="G2286">
        <v>0</v>
      </c>
      <c r="H2286">
        <v>1021931.67</v>
      </c>
    </row>
    <row r="2287" spans="1:8" x14ac:dyDescent="0.25">
      <c r="A2287" t="s">
        <v>729</v>
      </c>
      <c r="B2287">
        <v>21</v>
      </c>
      <c r="C2287" t="s">
        <v>428</v>
      </c>
      <c r="D2287" t="s">
        <v>49</v>
      </c>
      <c r="E2287" t="s">
        <v>79</v>
      </c>
      <c r="F2287" t="s">
        <v>491</v>
      </c>
      <c r="G2287">
        <v>0</v>
      </c>
      <c r="H2287">
        <v>0</v>
      </c>
    </row>
    <row r="2288" spans="1:8" x14ac:dyDescent="0.25">
      <c r="A2288" t="s">
        <v>729</v>
      </c>
      <c r="B2288">
        <v>22</v>
      </c>
      <c r="C2288" t="s">
        <v>429</v>
      </c>
      <c r="D2288" t="s">
        <v>50</v>
      </c>
      <c r="E2288" t="s">
        <v>79</v>
      </c>
      <c r="F2288" t="s">
        <v>491</v>
      </c>
      <c r="G2288">
        <v>0</v>
      </c>
      <c r="H2288">
        <v>0</v>
      </c>
    </row>
    <row r="2289" spans="1:8" x14ac:dyDescent="0.25">
      <c r="A2289" t="s">
        <v>729</v>
      </c>
      <c r="B2289">
        <v>23</v>
      </c>
      <c r="C2289" t="s">
        <v>430</v>
      </c>
      <c r="D2289" t="s">
        <v>51</v>
      </c>
      <c r="E2289" t="s">
        <v>79</v>
      </c>
      <c r="F2289" t="s">
        <v>491</v>
      </c>
      <c r="G2289">
        <v>0</v>
      </c>
      <c r="H2289">
        <v>399971.63</v>
      </c>
    </row>
    <row r="2290" spans="1:8" x14ac:dyDescent="0.25">
      <c r="A2290" t="s">
        <v>729</v>
      </c>
      <c r="B2290">
        <v>24</v>
      </c>
      <c r="C2290" t="s">
        <v>431</v>
      </c>
      <c r="D2290" t="s">
        <v>52</v>
      </c>
      <c r="E2290" t="s">
        <v>79</v>
      </c>
      <c r="F2290" t="s">
        <v>491</v>
      </c>
      <c r="G2290">
        <v>0</v>
      </c>
      <c r="H2290">
        <v>0</v>
      </c>
    </row>
    <row r="2291" spans="1:8" x14ac:dyDescent="0.25">
      <c r="A2291" t="s">
        <v>729</v>
      </c>
      <c r="B2291">
        <v>25</v>
      </c>
      <c r="C2291" t="s">
        <v>432</v>
      </c>
      <c r="D2291" t="s">
        <v>53</v>
      </c>
      <c r="E2291" t="s">
        <v>79</v>
      </c>
      <c r="F2291" t="s">
        <v>491</v>
      </c>
      <c r="G2291">
        <v>0</v>
      </c>
      <c r="H2291">
        <v>1995034.23</v>
      </c>
    </row>
    <row r="2292" spans="1:8" x14ac:dyDescent="0.25">
      <c r="A2292" t="s">
        <v>729</v>
      </c>
      <c r="B2292">
        <v>26</v>
      </c>
      <c r="C2292" t="s">
        <v>433</v>
      </c>
      <c r="D2292" t="s">
        <v>54</v>
      </c>
      <c r="E2292" t="s">
        <v>79</v>
      </c>
      <c r="F2292" t="s">
        <v>491</v>
      </c>
      <c r="G2292">
        <v>0</v>
      </c>
      <c r="H2292">
        <v>1644902.27</v>
      </c>
    </row>
    <row r="2293" spans="1:8" x14ac:dyDescent="0.25">
      <c r="A2293" t="s">
        <v>729</v>
      </c>
      <c r="B2293">
        <v>27</v>
      </c>
      <c r="C2293" t="s">
        <v>434</v>
      </c>
      <c r="D2293" t="s">
        <v>55</v>
      </c>
      <c r="E2293" t="s">
        <v>79</v>
      </c>
      <c r="F2293" t="s">
        <v>491</v>
      </c>
      <c r="G2293">
        <v>0</v>
      </c>
      <c r="H2293">
        <v>1858056.96</v>
      </c>
    </row>
    <row r="2294" spans="1:8" x14ac:dyDescent="0.25">
      <c r="A2294" t="s">
        <v>729</v>
      </c>
      <c r="B2294">
        <v>28</v>
      </c>
      <c r="C2294" t="s">
        <v>435</v>
      </c>
      <c r="D2294" t="s">
        <v>56</v>
      </c>
      <c r="E2294" t="s">
        <v>79</v>
      </c>
      <c r="F2294" t="s">
        <v>491</v>
      </c>
      <c r="G2294">
        <v>0</v>
      </c>
      <c r="H2294">
        <v>0</v>
      </c>
    </row>
    <row r="2295" spans="1:8" x14ac:dyDescent="0.25">
      <c r="A2295" t="s">
        <v>729</v>
      </c>
      <c r="B2295">
        <v>29</v>
      </c>
      <c r="C2295" t="s">
        <v>436</v>
      </c>
      <c r="D2295" t="s">
        <v>57</v>
      </c>
      <c r="E2295" t="s">
        <v>79</v>
      </c>
      <c r="F2295" t="s">
        <v>491</v>
      </c>
      <c r="G2295">
        <v>0</v>
      </c>
      <c r="H2295">
        <v>336726.66</v>
      </c>
    </row>
    <row r="2296" spans="1:8" x14ac:dyDescent="0.25">
      <c r="A2296" t="s">
        <v>729</v>
      </c>
      <c r="B2296">
        <v>30</v>
      </c>
      <c r="C2296" t="s">
        <v>437</v>
      </c>
      <c r="D2296" t="s">
        <v>58</v>
      </c>
      <c r="E2296" t="s">
        <v>79</v>
      </c>
      <c r="F2296" t="s">
        <v>491</v>
      </c>
      <c r="G2296">
        <v>0</v>
      </c>
      <c r="H2296">
        <v>3420938.75</v>
      </c>
    </row>
    <row r="2297" spans="1:8" x14ac:dyDescent="0.25">
      <c r="A2297" t="s">
        <v>729</v>
      </c>
      <c r="B2297">
        <v>31</v>
      </c>
      <c r="C2297" t="s">
        <v>438</v>
      </c>
      <c r="D2297" t="s">
        <v>59</v>
      </c>
      <c r="E2297" t="s">
        <v>79</v>
      </c>
      <c r="F2297" t="s">
        <v>491</v>
      </c>
      <c r="G2297">
        <v>0</v>
      </c>
      <c r="H2297">
        <v>0</v>
      </c>
    </row>
    <row r="2298" spans="1:8" x14ac:dyDescent="0.25">
      <c r="A2298" t="s">
        <v>729</v>
      </c>
      <c r="B2298">
        <v>32</v>
      </c>
      <c r="C2298" t="s">
        <v>439</v>
      </c>
      <c r="D2298" t="s">
        <v>60</v>
      </c>
      <c r="E2298" t="s">
        <v>79</v>
      </c>
      <c r="F2298" t="s">
        <v>491</v>
      </c>
      <c r="G2298">
        <v>0</v>
      </c>
      <c r="H2298">
        <v>0</v>
      </c>
    </row>
    <row r="2299" spans="1:8" x14ac:dyDescent="0.25">
      <c r="A2299" t="s">
        <v>729</v>
      </c>
      <c r="B2299">
        <v>33</v>
      </c>
      <c r="C2299" t="s">
        <v>440</v>
      </c>
      <c r="D2299" t="s">
        <v>61</v>
      </c>
      <c r="E2299" t="s">
        <v>79</v>
      </c>
      <c r="F2299" t="s">
        <v>491</v>
      </c>
      <c r="G2299">
        <v>0</v>
      </c>
      <c r="H2299">
        <v>0</v>
      </c>
    </row>
    <row r="2300" spans="1:8" x14ac:dyDescent="0.25">
      <c r="A2300" t="s">
        <v>729</v>
      </c>
      <c r="B2300">
        <v>34</v>
      </c>
      <c r="C2300" t="s">
        <v>441</v>
      </c>
      <c r="D2300" t="s">
        <v>62</v>
      </c>
      <c r="E2300" t="s">
        <v>79</v>
      </c>
      <c r="F2300" t="s">
        <v>491</v>
      </c>
      <c r="G2300">
        <v>0</v>
      </c>
      <c r="H2300">
        <v>226973.5</v>
      </c>
    </row>
    <row r="2301" spans="1:8" x14ac:dyDescent="0.25">
      <c r="A2301" t="s">
        <v>729</v>
      </c>
      <c r="B2301">
        <v>35</v>
      </c>
      <c r="C2301" t="s">
        <v>442</v>
      </c>
      <c r="D2301" t="s">
        <v>63</v>
      </c>
      <c r="E2301" t="s">
        <v>79</v>
      </c>
      <c r="F2301" t="s">
        <v>491</v>
      </c>
      <c r="G2301">
        <v>0</v>
      </c>
      <c r="H2301">
        <v>4607937.46</v>
      </c>
    </row>
    <row r="2302" spans="1:8" x14ac:dyDescent="0.25">
      <c r="A2302" t="s">
        <v>729</v>
      </c>
      <c r="B2302">
        <v>36</v>
      </c>
      <c r="C2302" t="s">
        <v>443</v>
      </c>
      <c r="D2302" t="s">
        <v>64</v>
      </c>
      <c r="E2302" t="s">
        <v>79</v>
      </c>
      <c r="F2302" t="s">
        <v>491</v>
      </c>
      <c r="G2302">
        <v>0</v>
      </c>
      <c r="H2302">
        <v>0</v>
      </c>
    </row>
    <row r="2303" spans="1:8" x14ac:dyDescent="0.25">
      <c r="A2303" t="s">
        <v>729</v>
      </c>
      <c r="B2303">
        <v>37</v>
      </c>
      <c r="C2303" t="s">
        <v>444</v>
      </c>
      <c r="D2303" t="s">
        <v>65</v>
      </c>
      <c r="E2303" t="s">
        <v>79</v>
      </c>
      <c r="F2303" t="s">
        <v>491</v>
      </c>
      <c r="G2303">
        <v>0</v>
      </c>
      <c r="H2303">
        <v>0</v>
      </c>
    </row>
    <row r="2304" spans="1:8" x14ac:dyDescent="0.25">
      <c r="A2304" t="s">
        <v>729</v>
      </c>
      <c r="B2304">
        <v>38</v>
      </c>
      <c r="C2304" t="s">
        <v>445</v>
      </c>
      <c r="D2304" t="s">
        <v>66</v>
      </c>
      <c r="E2304" t="s">
        <v>79</v>
      </c>
      <c r="F2304" t="s">
        <v>491</v>
      </c>
      <c r="G2304">
        <v>0</v>
      </c>
      <c r="H2304">
        <v>0</v>
      </c>
    </row>
    <row r="2305" spans="1:8" x14ac:dyDescent="0.25">
      <c r="A2305" t="s">
        <v>729</v>
      </c>
      <c r="B2305">
        <v>39</v>
      </c>
      <c r="C2305" t="s">
        <v>446</v>
      </c>
      <c r="D2305" t="s">
        <v>67</v>
      </c>
      <c r="E2305" t="s">
        <v>79</v>
      </c>
      <c r="F2305" t="s">
        <v>491</v>
      </c>
      <c r="G2305">
        <v>0</v>
      </c>
      <c r="H2305">
        <v>233819.27</v>
      </c>
    </row>
    <row r="2306" spans="1:8" x14ac:dyDescent="0.25">
      <c r="A2306" t="s">
        <v>729</v>
      </c>
      <c r="B2306">
        <v>40</v>
      </c>
      <c r="C2306" t="s">
        <v>447</v>
      </c>
      <c r="D2306" t="s">
        <v>68</v>
      </c>
      <c r="E2306" t="s">
        <v>79</v>
      </c>
      <c r="F2306" t="s">
        <v>491</v>
      </c>
      <c r="G2306">
        <v>0</v>
      </c>
      <c r="H2306">
        <v>0</v>
      </c>
    </row>
    <row r="2307" spans="1:8" x14ac:dyDescent="0.25">
      <c r="A2307" t="s">
        <v>729</v>
      </c>
      <c r="B2307">
        <v>42</v>
      </c>
      <c r="C2307" t="s">
        <v>448</v>
      </c>
      <c r="D2307" t="s">
        <v>69</v>
      </c>
      <c r="E2307" t="s">
        <v>79</v>
      </c>
      <c r="F2307" t="s">
        <v>491</v>
      </c>
      <c r="G2307">
        <v>0</v>
      </c>
      <c r="H2307">
        <v>0</v>
      </c>
    </row>
    <row r="2308" spans="1:8" x14ac:dyDescent="0.25">
      <c r="A2308" t="s">
        <v>729</v>
      </c>
      <c r="B2308">
        <v>1</v>
      </c>
      <c r="C2308" t="s">
        <v>78</v>
      </c>
      <c r="D2308" t="s">
        <v>29</v>
      </c>
      <c r="E2308" t="s">
        <v>79</v>
      </c>
      <c r="F2308" t="s">
        <v>492</v>
      </c>
      <c r="G2308">
        <v>0</v>
      </c>
      <c r="H2308">
        <v>7171848.1299999999</v>
      </c>
    </row>
    <row r="2309" spans="1:8" x14ac:dyDescent="0.25">
      <c r="A2309" t="s">
        <v>729</v>
      </c>
      <c r="B2309">
        <v>2</v>
      </c>
      <c r="C2309" t="s">
        <v>81</v>
      </c>
      <c r="D2309" t="s">
        <v>30</v>
      </c>
      <c r="E2309" t="s">
        <v>79</v>
      </c>
      <c r="F2309" t="s">
        <v>492</v>
      </c>
      <c r="G2309">
        <v>0</v>
      </c>
      <c r="H2309">
        <v>0</v>
      </c>
    </row>
    <row r="2310" spans="1:8" x14ac:dyDescent="0.25">
      <c r="A2310" t="s">
        <v>729</v>
      </c>
      <c r="B2310">
        <v>3</v>
      </c>
      <c r="C2310" t="s">
        <v>82</v>
      </c>
      <c r="D2310" t="s">
        <v>31</v>
      </c>
      <c r="E2310" t="s">
        <v>79</v>
      </c>
      <c r="F2310" t="s">
        <v>492</v>
      </c>
      <c r="G2310">
        <v>0</v>
      </c>
      <c r="H2310">
        <v>467418.21</v>
      </c>
    </row>
    <row r="2311" spans="1:8" x14ac:dyDescent="0.25">
      <c r="A2311" t="s">
        <v>729</v>
      </c>
      <c r="B2311">
        <v>4</v>
      </c>
      <c r="C2311" t="s">
        <v>83</v>
      </c>
      <c r="D2311" t="s">
        <v>32</v>
      </c>
      <c r="E2311" t="s">
        <v>79</v>
      </c>
      <c r="F2311" t="s">
        <v>492</v>
      </c>
      <c r="G2311">
        <v>0</v>
      </c>
      <c r="H2311">
        <v>4807585.3600000003</v>
      </c>
    </row>
    <row r="2312" spans="1:8" x14ac:dyDescent="0.25">
      <c r="A2312" t="s">
        <v>729</v>
      </c>
      <c r="B2312">
        <v>5</v>
      </c>
      <c r="C2312" t="s">
        <v>84</v>
      </c>
      <c r="D2312" t="s">
        <v>33</v>
      </c>
      <c r="E2312" t="s">
        <v>79</v>
      </c>
      <c r="F2312" t="s">
        <v>492</v>
      </c>
      <c r="G2312">
        <v>0</v>
      </c>
      <c r="H2312">
        <v>275913.78000000003</v>
      </c>
    </row>
    <row r="2313" spans="1:8" x14ac:dyDescent="0.25">
      <c r="A2313" t="s">
        <v>729</v>
      </c>
      <c r="B2313">
        <v>6</v>
      </c>
      <c r="C2313" t="s">
        <v>85</v>
      </c>
      <c r="D2313" t="s">
        <v>34</v>
      </c>
      <c r="E2313" t="s">
        <v>79</v>
      </c>
      <c r="F2313" t="s">
        <v>492</v>
      </c>
      <c r="G2313">
        <v>0</v>
      </c>
      <c r="H2313">
        <v>0</v>
      </c>
    </row>
    <row r="2314" spans="1:8" x14ac:dyDescent="0.25">
      <c r="A2314" t="s">
        <v>729</v>
      </c>
      <c r="B2314">
        <v>7</v>
      </c>
      <c r="C2314" t="s">
        <v>86</v>
      </c>
      <c r="D2314" t="s">
        <v>35</v>
      </c>
      <c r="E2314" t="s">
        <v>79</v>
      </c>
      <c r="F2314" t="s">
        <v>492</v>
      </c>
      <c r="G2314">
        <v>0</v>
      </c>
      <c r="H2314">
        <v>9654654.6799999997</v>
      </c>
    </row>
    <row r="2315" spans="1:8" x14ac:dyDescent="0.25">
      <c r="A2315" t="s">
        <v>729</v>
      </c>
      <c r="B2315">
        <v>8</v>
      </c>
      <c r="C2315" t="s">
        <v>87</v>
      </c>
      <c r="D2315" t="s">
        <v>36</v>
      </c>
      <c r="E2315" t="s">
        <v>79</v>
      </c>
      <c r="F2315" t="s">
        <v>492</v>
      </c>
      <c r="G2315">
        <v>0</v>
      </c>
      <c r="H2315">
        <v>648191.06000000006</v>
      </c>
    </row>
    <row r="2316" spans="1:8" x14ac:dyDescent="0.25">
      <c r="A2316" t="s">
        <v>729</v>
      </c>
      <c r="B2316">
        <v>9</v>
      </c>
      <c r="C2316" t="s">
        <v>88</v>
      </c>
      <c r="D2316" t="s">
        <v>37</v>
      </c>
      <c r="E2316" t="s">
        <v>79</v>
      </c>
      <c r="F2316" t="s">
        <v>492</v>
      </c>
      <c r="G2316">
        <v>0</v>
      </c>
      <c r="H2316">
        <v>0</v>
      </c>
    </row>
    <row r="2317" spans="1:8" x14ac:dyDescent="0.25">
      <c r="A2317" t="s">
        <v>729</v>
      </c>
      <c r="B2317">
        <v>10</v>
      </c>
      <c r="C2317" t="s">
        <v>455</v>
      </c>
      <c r="D2317" t="s">
        <v>38</v>
      </c>
      <c r="E2317" t="s">
        <v>79</v>
      </c>
      <c r="F2317" t="s">
        <v>492</v>
      </c>
      <c r="G2317">
        <v>0</v>
      </c>
      <c r="H2317">
        <v>415506.86</v>
      </c>
    </row>
    <row r="2318" spans="1:8" x14ac:dyDescent="0.25">
      <c r="A2318" t="s">
        <v>729</v>
      </c>
      <c r="B2318">
        <v>11</v>
      </c>
      <c r="C2318" t="s">
        <v>456</v>
      </c>
      <c r="D2318" t="s">
        <v>39</v>
      </c>
      <c r="E2318" t="s">
        <v>79</v>
      </c>
      <c r="F2318" t="s">
        <v>492</v>
      </c>
      <c r="G2318">
        <v>0</v>
      </c>
      <c r="H2318">
        <v>0</v>
      </c>
    </row>
    <row r="2319" spans="1:8" x14ac:dyDescent="0.25">
      <c r="A2319" t="s">
        <v>729</v>
      </c>
      <c r="B2319">
        <v>12</v>
      </c>
      <c r="C2319" t="s">
        <v>419</v>
      </c>
      <c r="D2319" t="s">
        <v>40</v>
      </c>
      <c r="E2319" t="s">
        <v>79</v>
      </c>
      <c r="F2319" t="s">
        <v>492</v>
      </c>
      <c r="G2319">
        <v>0</v>
      </c>
      <c r="H2319">
        <v>3537281.41</v>
      </c>
    </row>
    <row r="2320" spans="1:8" x14ac:dyDescent="0.25">
      <c r="A2320" t="s">
        <v>729</v>
      </c>
      <c r="B2320">
        <v>13</v>
      </c>
      <c r="C2320" t="s">
        <v>420</v>
      </c>
      <c r="D2320" t="s">
        <v>41</v>
      </c>
      <c r="E2320" t="s">
        <v>79</v>
      </c>
      <c r="F2320" t="s">
        <v>492</v>
      </c>
      <c r="G2320">
        <v>0</v>
      </c>
      <c r="H2320">
        <v>1229213.19</v>
      </c>
    </row>
    <row r="2321" spans="1:8" x14ac:dyDescent="0.25">
      <c r="A2321" t="s">
        <v>729</v>
      </c>
      <c r="B2321">
        <v>14</v>
      </c>
      <c r="C2321" t="s">
        <v>421</v>
      </c>
      <c r="D2321" t="s">
        <v>42</v>
      </c>
      <c r="E2321" t="s">
        <v>79</v>
      </c>
      <c r="F2321" t="s">
        <v>492</v>
      </c>
      <c r="G2321">
        <v>0</v>
      </c>
      <c r="H2321">
        <v>126420.52</v>
      </c>
    </row>
    <row r="2322" spans="1:8" x14ac:dyDescent="0.25">
      <c r="A2322" t="s">
        <v>729</v>
      </c>
      <c r="B2322">
        <v>15</v>
      </c>
      <c r="C2322" t="s">
        <v>422</v>
      </c>
      <c r="D2322" t="s">
        <v>43</v>
      </c>
      <c r="E2322" t="s">
        <v>79</v>
      </c>
      <c r="F2322" t="s">
        <v>492</v>
      </c>
      <c r="G2322">
        <v>0</v>
      </c>
      <c r="H2322">
        <v>51733.32</v>
      </c>
    </row>
    <row r="2323" spans="1:8" x14ac:dyDescent="0.25">
      <c r="A2323" t="s">
        <v>729</v>
      </c>
      <c r="B2323">
        <v>16</v>
      </c>
      <c r="C2323" t="s">
        <v>423</v>
      </c>
      <c r="D2323" t="s">
        <v>44</v>
      </c>
      <c r="E2323" t="s">
        <v>79</v>
      </c>
      <c r="F2323" t="s">
        <v>492</v>
      </c>
      <c r="G2323">
        <v>0</v>
      </c>
      <c r="H2323">
        <v>0</v>
      </c>
    </row>
    <row r="2324" spans="1:8" x14ac:dyDescent="0.25">
      <c r="A2324" t="s">
        <v>729</v>
      </c>
      <c r="B2324">
        <v>17</v>
      </c>
      <c r="C2324" t="s">
        <v>424</v>
      </c>
      <c r="D2324" t="s">
        <v>45</v>
      </c>
      <c r="E2324" t="s">
        <v>79</v>
      </c>
      <c r="F2324" t="s">
        <v>492</v>
      </c>
      <c r="G2324">
        <v>0</v>
      </c>
      <c r="H2324">
        <v>0</v>
      </c>
    </row>
    <row r="2325" spans="1:8" x14ac:dyDescent="0.25">
      <c r="A2325" t="s">
        <v>729</v>
      </c>
      <c r="B2325">
        <v>18</v>
      </c>
      <c r="C2325" t="s">
        <v>425</v>
      </c>
      <c r="D2325" t="s">
        <v>46</v>
      </c>
      <c r="E2325" t="s">
        <v>79</v>
      </c>
      <c r="F2325" t="s">
        <v>492</v>
      </c>
      <c r="G2325">
        <v>0</v>
      </c>
      <c r="H2325">
        <v>0</v>
      </c>
    </row>
    <row r="2326" spans="1:8" x14ac:dyDescent="0.25">
      <c r="A2326" t="s">
        <v>729</v>
      </c>
      <c r="B2326">
        <v>19</v>
      </c>
      <c r="C2326" t="s">
        <v>426</v>
      </c>
      <c r="D2326" t="s">
        <v>47</v>
      </c>
      <c r="E2326" t="s">
        <v>79</v>
      </c>
      <c r="F2326" t="s">
        <v>492</v>
      </c>
      <c r="G2326">
        <v>0</v>
      </c>
      <c r="H2326">
        <v>5112803.05</v>
      </c>
    </row>
    <row r="2327" spans="1:8" x14ac:dyDescent="0.25">
      <c r="A2327" t="s">
        <v>729</v>
      </c>
      <c r="B2327">
        <v>20</v>
      </c>
      <c r="C2327" t="s">
        <v>427</v>
      </c>
      <c r="D2327" t="s">
        <v>48</v>
      </c>
      <c r="E2327" t="s">
        <v>79</v>
      </c>
      <c r="F2327" t="s">
        <v>492</v>
      </c>
      <c r="G2327">
        <v>0</v>
      </c>
      <c r="H2327">
        <v>544171.43999999994</v>
      </c>
    </row>
    <row r="2328" spans="1:8" x14ac:dyDescent="0.25">
      <c r="A2328" t="s">
        <v>729</v>
      </c>
      <c r="B2328">
        <v>21</v>
      </c>
      <c r="C2328" t="s">
        <v>428</v>
      </c>
      <c r="D2328" t="s">
        <v>49</v>
      </c>
      <c r="E2328" t="s">
        <v>79</v>
      </c>
      <c r="F2328" t="s">
        <v>492</v>
      </c>
      <c r="G2328">
        <v>0</v>
      </c>
      <c r="H2328">
        <v>0</v>
      </c>
    </row>
    <row r="2329" spans="1:8" x14ac:dyDescent="0.25">
      <c r="A2329" t="s">
        <v>729</v>
      </c>
      <c r="B2329">
        <v>22</v>
      </c>
      <c r="C2329" t="s">
        <v>429</v>
      </c>
      <c r="D2329" t="s">
        <v>50</v>
      </c>
      <c r="E2329" t="s">
        <v>79</v>
      </c>
      <c r="F2329" t="s">
        <v>492</v>
      </c>
      <c r="G2329">
        <v>0</v>
      </c>
      <c r="H2329">
        <v>0</v>
      </c>
    </row>
    <row r="2330" spans="1:8" x14ac:dyDescent="0.25">
      <c r="A2330" t="s">
        <v>729</v>
      </c>
      <c r="B2330">
        <v>23</v>
      </c>
      <c r="C2330" t="s">
        <v>430</v>
      </c>
      <c r="D2330" t="s">
        <v>51</v>
      </c>
      <c r="E2330" t="s">
        <v>79</v>
      </c>
      <c r="F2330" t="s">
        <v>492</v>
      </c>
      <c r="G2330">
        <v>0</v>
      </c>
      <c r="H2330">
        <v>212982.09</v>
      </c>
    </row>
    <row r="2331" spans="1:8" x14ac:dyDescent="0.25">
      <c r="A2331" t="s">
        <v>729</v>
      </c>
      <c r="B2331">
        <v>24</v>
      </c>
      <c r="C2331" t="s">
        <v>431</v>
      </c>
      <c r="D2331" t="s">
        <v>52</v>
      </c>
      <c r="E2331" t="s">
        <v>79</v>
      </c>
      <c r="F2331" t="s">
        <v>492</v>
      </c>
      <c r="G2331">
        <v>0</v>
      </c>
      <c r="H2331">
        <v>0</v>
      </c>
    </row>
    <row r="2332" spans="1:8" x14ac:dyDescent="0.25">
      <c r="A2332" t="s">
        <v>729</v>
      </c>
      <c r="B2332">
        <v>25</v>
      </c>
      <c r="C2332" t="s">
        <v>432</v>
      </c>
      <c r="D2332" t="s">
        <v>53</v>
      </c>
      <c r="E2332" t="s">
        <v>79</v>
      </c>
      <c r="F2332" t="s">
        <v>492</v>
      </c>
      <c r="G2332">
        <v>0</v>
      </c>
      <c r="H2332">
        <v>1062341.72</v>
      </c>
    </row>
    <row r="2333" spans="1:8" x14ac:dyDescent="0.25">
      <c r="A2333" t="s">
        <v>729</v>
      </c>
      <c r="B2333">
        <v>26</v>
      </c>
      <c r="C2333" t="s">
        <v>433</v>
      </c>
      <c r="D2333" t="s">
        <v>54</v>
      </c>
      <c r="E2333" t="s">
        <v>79</v>
      </c>
      <c r="F2333" t="s">
        <v>492</v>
      </c>
      <c r="G2333">
        <v>0</v>
      </c>
      <c r="H2333">
        <v>875898.91</v>
      </c>
    </row>
    <row r="2334" spans="1:8" x14ac:dyDescent="0.25">
      <c r="A2334" t="s">
        <v>729</v>
      </c>
      <c r="B2334">
        <v>27</v>
      </c>
      <c r="C2334" t="s">
        <v>434</v>
      </c>
      <c r="D2334" t="s">
        <v>55</v>
      </c>
      <c r="E2334" t="s">
        <v>79</v>
      </c>
      <c r="F2334" t="s">
        <v>492</v>
      </c>
      <c r="G2334">
        <v>0</v>
      </c>
      <c r="H2334">
        <v>989402.28</v>
      </c>
    </row>
    <row r="2335" spans="1:8" x14ac:dyDescent="0.25">
      <c r="A2335" t="s">
        <v>729</v>
      </c>
      <c r="B2335">
        <v>28</v>
      </c>
      <c r="C2335" t="s">
        <v>435</v>
      </c>
      <c r="D2335" t="s">
        <v>56</v>
      </c>
      <c r="E2335" t="s">
        <v>79</v>
      </c>
      <c r="F2335" t="s">
        <v>492</v>
      </c>
      <c r="G2335">
        <v>0</v>
      </c>
      <c r="H2335">
        <v>0</v>
      </c>
    </row>
    <row r="2336" spans="1:8" x14ac:dyDescent="0.25">
      <c r="A2336" t="s">
        <v>729</v>
      </c>
      <c r="B2336">
        <v>29</v>
      </c>
      <c r="C2336" t="s">
        <v>436</v>
      </c>
      <c r="D2336" t="s">
        <v>57</v>
      </c>
      <c r="E2336" t="s">
        <v>79</v>
      </c>
      <c r="F2336" t="s">
        <v>492</v>
      </c>
      <c r="G2336">
        <v>0</v>
      </c>
      <c r="H2336">
        <v>179304.58</v>
      </c>
    </row>
    <row r="2337" spans="1:8" x14ac:dyDescent="0.25">
      <c r="A2337" t="s">
        <v>729</v>
      </c>
      <c r="B2337">
        <v>30</v>
      </c>
      <c r="C2337" t="s">
        <v>437</v>
      </c>
      <c r="D2337" t="s">
        <v>58</v>
      </c>
      <c r="E2337" t="s">
        <v>79</v>
      </c>
      <c r="F2337" t="s">
        <v>492</v>
      </c>
      <c r="G2337">
        <v>0</v>
      </c>
      <c r="H2337">
        <v>1821625.86</v>
      </c>
    </row>
    <row r="2338" spans="1:8" x14ac:dyDescent="0.25">
      <c r="A2338" t="s">
        <v>729</v>
      </c>
      <c r="B2338">
        <v>31</v>
      </c>
      <c r="C2338" t="s">
        <v>438</v>
      </c>
      <c r="D2338" t="s">
        <v>59</v>
      </c>
      <c r="E2338" t="s">
        <v>79</v>
      </c>
      <c r="F2338" t="s">
        <v>492</v>
      </c>
      <c r="G2338">
        <v>0</v>
      </c>
      <c r="H2338">
        <v>0</v>
      </c>
    </row>
    <row r="2339" spans="1:8" x14ac:dyDescent="0.25">
      <c r="A2339" t="s">
        <v>729</v>
      </c>
      <c r="B2339">
        <v>32</v>
      </c>
      <c r="C2339" t="s">
        <v>439</v>
      </c>
      <c r="D2339" t="s">
        <v>60</v>
      </c>
      <c r="E2339" t="s">
        <v>79</v>
      </c>
      <c r="F2339" t="s">
        <v>492</v>
      </c>
      <c r="G2339">
        <v>0</v>
      </c>
      <c r="H2339">
        <v>0</v>
      </c>
    </row>
    <row r="2340" spans="1:8" x14ac:dyDescent="0.25">
      <c r="A2340" t="s">
        <v>729</v>
      </c>
      <c r="B2340">
        <v>33</v>
      </c>
      <c r="C2340" t="s">
        <v>440</v>
      </c>
      <c r="D2340" t="s">
        <v>61</v>
      </c>
      <c r="E2340" t="s">
        <v>79</v>
      </c>
      <c r="F2340" t="s">
        <v>492</v>
      </c>
      <c r="G2340">
        <v>0</v>
      </c>
      <c r="H2340">
        <v>0</v>
      </c>
    </row>
    <row r="2341" spans="1:8" x14ac:dyDescent="0.25">
      <c r="A2341" t="s">
        <v>729</v>
      </c>
      <c r="B2341">
        <v>34</v>
      </c>
      <c r="C2341" t="s">
        <v>441</v>
      </c>
      <c r="D2341" t="s">
        <v>62</v>
      </c>
      <c r="E2341" t="s">
        <v>79</v>
      </c>
      <c r="F2341" t="s">
        <v>492</v>
      </c>
      <c r="G2341">
        <v>0</v>
      </c>
      <c r="H2341">
        <v>120861.79</v>
      </c>
    </row>
    <row r="2342" spans="1:8" x14ac:dyDescent="0.25">
      <c r="A2342" t="s">
        <v>729</v>
      </c>
      <c r="B2342">
        <v>35</v>
      </c>
      <c r="C2342" t="s">
        <v>442</v>
      </c>
      <c r="D2342" t="s">
        <v>63</v>
      </c>
      <c r="E2342" t="s">
        <v>79</v>
      </c>
      <c r="F2342" t="s">
        <v>492</v>
      </c>
      <c r="G2342">
        <v>0</v>
      </c>
      <c r="H2342">
        <v>2453694.33</v>
      </c>
    </row>
    <row r="2343" spans="1:8" x14ac:dyDescent="0.25">
      <c r="A2343" t="s">
        <v>729</v>
      </c>
      <c r="B2343">
        <v>36</v>
      </c>
      <c r="C2343" t="s">
        <v>443</v>
      </c>
      <c r="D2343" t="s">
        <v>64</v>
      </c>
      <c r="E2343" t="s">
        <v>79</v>
      </c>
      <c r="F2343" t="s">
        <v>492</v>
      </c>
      <c r="G2343">
        <v>0</v>
      </c>
      <c r="H2343">
        <v>0</v>
      </c>
    </row>
    <row r="2344" spans="1:8" x14ac:dyDescent="0.25">
      <c r="A2344" t="s">
        <v>729</v>
      </c>
      <c r="B2344">
        <v>37</v>
      </c>
      <c r="C2344" t="s">
        <v>444</v>
      </c>
      <c r="D2344" t="s">
        <v>65</v>
      </c>
      <c r="E2344" t="s">
        <v>79</v>
      </c>
      <c r="F2344" t="s">
        <v>492</v>
      </c>
      <c r="G2344">
        <v>0</v>
      </c>
      <c r="H2344">
        <v>0</v>
      </c>
    </row>
    <row r="2345" spans="1:8" x14ac:dyDescent="0.25">
      <c r="A2345" t="s">
        <v>729</v>
      </c>
      <c r="B2345">
        <v>38</v>
      </c>
      <c r="C2345" t="s">
        <v>445</v>
      </c>
      <c r="D2345" t="s">
        <v>66</v>
      </c>
      <c r="E2345" t="s">
        <v>79</v>
      </c>
      <c r="F2345" t="s">
        <v>492</v>
      </c>
      <c r="G2345">
        <v>0</v>
      </c>
      <c r="H2345">
        <v>0</v>
      </c>
    </row>
    <row r="2346" spans="1:8" x14ac:dyDescent="0.25">
      <c r="A2346" t="s">
        <v>729</v>
      </c>
      <c r="B2346">
        <v>39</v>
      </c>
      <c r="C2346" t="s">
        <v>446</v>
      </c>
      <c r="D2346" t="s">
        <v>67</v>
      </c>
      <c r="E2346" t="s">
        <v>79</v>
      </c>
      <c r="F2346" t="s">
        <v>492</v>
      </c>
      <c r="G2346">
        <v>0</v>
      </c>
      <c r="H2346">
        <v>124507.12</v>
      </c>
    </row>
    <row r="2347" spans="1:8" x14ac:dyDescent="0.25">
      <c r="A2347" t="s">
        <v>729</v>
      </c>
      <c r="B2347">
        <v>40</v>
      </c>
      <c r="C2347" t="s">
        <v>447</v>
      </c>
      <c r="D2347" t="s">
        <v>68</v>
      </c>
      <c r="E2347" t="s">
        <v>79</v>
      </c>
      <c r="F2347" t="s">
        <v>492</v>
      </c>
      <c r="G2347">
        <v>0</v>
      </c>
      <c r="H2347">
        <v>0</v>
      </c>
    </row>
    <row r="2348" spans="1:8" x14ac:dyDescent="0.25">
      <c r="A2348" t="s">
        <v>729</v>
      </c>
      <c r="B2348">
        <v>42</v>
      </c>
      <c r="C2348" t="s">
        <v>448</v>
      </c>
      <c r="D2348" t="s">
        <v>69</v>
      </c>
      <c r="E2348" t="s">
        <v>79</v>
      </c>
      <c r="F2348" t="s">
        <v>492</v>
      </c>
      <c r="G2348">
        <v>0</v>
      </c>
      <c r="H2348">
        <v>0</v>
      </c>
    </row>
    <row r="2349" spans="1:8" x14ac:dyDescent="0.25">
      <c r="A2349" t="s">
        <v>729</v>
      </c>
      <c r="B2349">
        <v>1</v>
      </c>
      <c r="C2349" t="s">
        <v>78</v>
      </c>
      <c r="D2349" t="s">
        <v>29</v>
      </c>
      <c r="E2349" t="s">
        <v>79</v>
      </c>
      <c r="F2349" t="s">
        <v>493</v>
      </c>
      <c r="G2349">
        <v>0</v>
      </c>
      <c r="H2349">
        <v>2220262.23</v>
      </c>
    </row>
    <row r="2350" spans="1:8" x14ac:dyDescent="0.25">
      <c r="A2350" t="s">
        <v>729</v>
      </c>
      <c r="B2350">
        <v>2</v>
      </c>
      <c r="C2350" t="s">
        <v>81</v>
      </c>
      <c r="D2350" t="s">
        <v>30</v>
      </c>
      <c r="E2350" t="s">
        <v>79</v>
      </c>
      <c r="F2350" t="s">
        <v>493</v>
      </c>
      <c r="G2350">
        <v>0</v>
      </c>
      <c r="H2350">
        <v>187567.01</v>
      </c>
    </row>
    <row r="2351" spans="1:8" x14ac:dyDescent="0.25">
      <c r="A2351" t="s">
        <v>729</v>
      </c>
      <c r="B2351">
        <v>3</v>
      </c>
      <c r="C2351" t="s">
        <v>82</v>
      </c>
      <c r="D2351" t="s">
        <v>31</v>
      </c>
      <c r="E2351" t="s">
        <v>79</v>
      </c>
      <c r="F2351" t="s">
        <v>493</v>
      </c>
      <c r="G2351">
        <v>0</v>
      </c>
      <c r="H2351">
        <v>1110604.83</v>
      </c>
    </row>
    <row r="2352" spans="1:8" x14ac:dyDescent="0.25">
      <c r="A2352" t="s">
        <v>729</v>
      </c>
      <c r="B2352">
        <v>4</v>
      </c>
      <c r="C2352" t="s">
        <v>83</v>
      </c>
      <c r="D2352" t="s">
        <v>32</v>
      </c>
      <c r="E2352" t="s">
        <v>79</v>
      </c>
      <c r="F2352" t="s">
        <v>493</v>
      </c>
      <c r="G2352">
        <v>0</v>
      </c>
      <c r="H2352">
        <v>4712035.5199999996</v>
      </c>
    </row>
    <row r="2353" spans="1:8" x14ac:dyDescent="0.25">
      <c r="A2353" t="s">
        <v>729</v>
      </c>
      <c r="B2353">
        <v>5</v>
      </c>
      <c r="C2353" t="s">
        <v>84</v>
      </c>
      <c r="D2353" t="s">
        <v>33</v>
      </c>
      <c r="E2353" t="s">
        <v>79</v>
      </c>
      <c r="F2353" t="s">
        <v>493</v>
      </c>
      <c r="G2353">
        <v>0</v>
      </c>
      <c r="H2353">
        <v>614257</v>
      </c>
    </row>
    <row r="2354" spans="1:8" x14ac:dyDescent="0.25">
      <c r="A2354" t="s">
        <v>729</v>
      </c>
      <c r="B2354">
        <v>6</v>
      </c>
      <c r="C2354" t="s">
        <v>85</v>
      </c>
      <c r="D2354" t="s">
        <v>34</v>
      </c>
      <c r="E2354" t="s">
        <v>79</v>
      </c>
      <c r="F2354" t="s">
        <v>493</v>
      </c>
      <c r="G2354">
        <v>0</v>
      </c>
      <c r="H2354">
        <v>0</v>
      </c>
    </row>
    <row r="2355" spans="1:8" x14ac:dyDescent="0.25">
      <c r="A2355" t="s">
        <v>729</v>
      </c>
      <c r="B2355">
        <v>7</v>
      </c>
      <c r="C2355" t="s">
        <v>86</v>
      </c>
      <c r="D2355" t="s">
        <v>35</v>
      </c>
      <c r="E2355" t="s">
        <v>79</v>
      </c>
      <c r="F2355" t="s">
        <v>493</v>
      </c>
      <c r="G2355">
        <v>0</v>
      </c>
      <c r="H2355">
        <v>12304638.91</v>
      </c>
    </row>
    <row r="2356" spans="1:8" x14ac:dyDescent="0.25">
      <c r="A2356" t="s">
        <v>729</v>
      </c>
      <c r="B2356">
        <v>8</v>
      </c>
      <c r="C2356" t="s">
        <v>87</v>
      </c>
      <c r="D2356" t="s">
        <v>36</v>
      </c>
      <c r="E2356" t="s">
        <v>79</v>
      </c>
      <c r="F2356" t="s">
        <v>493</v>
      </c>
      <c r="G2356">
        <v>0</v>
      </c>
      <c r="H2356">
        <v>1415346.39</v>
      </c>
    </row>
    <row r="2357" spans="1:8" x14ac:dyDescent="0.25">
      <c r="A2357" t="s">
        <v>729</v>
      </c>
      <c r="B2357">
        <v>9</v>
      </c>
      <c r="C2357" t="s">
        <v>88</v>
      </c>
      <c r="D2357" t="s">
        <v>37</v>
      </c>
      <c r="E2357" t="s">
        <v>79</v>
      </c>
      <c r="F2357" t="s">
        <v>493</v>
      </c>
      <c r="G2357">
        <v>0</v>
      </c>
      <c r="H2357">
        <v>448020.21</v>
      </c>
    </row>
    <row r="2358" spans="1:8" x14ac:dyDescent="0.25">
      <c r="A2358" t="s">
        <v>729</v>
      </c>
      <c r="B2358">
        <v>10</v>
      </c>
      <c r="C2358" t="s">
        <v>455</v>
      </c>
      <c r="D2358" t="s">
        <v>38</v>
      </c>
      <c r="E2358" t="s">
        <v>79</v>
      </c>
      <c r="F2358" t="s">
        <v>493</v>
      </c>
      <c r="G2358">
        <v>0</v>
      </c>
      <c r="H2358">
        <v>521261.6</v>
      </c>
    </row>
    <row r="2359" spans="1:8" x14ac:dyDescent="0.25">
      <c r="A2359" t="s">
        <v>729</v>
      </c>
      <c r="B2359">
        <v>11</v>
      </c>
      <c r="C2359" t="s">
        <v>456</v>
      </c>
      <c r="D2359" t="s">
        <v>39</v>
      </c>
      <c r="E2359" t="s">
        <v>79</v>
      </c>
      <c r="F2359" t="s">
        <v>493</v>
      </c>
      <c r="G2359">
        <v>0</v>
      </c>
      <c r="H2359">
        <v>0</v>
      </c>
    </row>
    <row r="2360" spans="1:8" x14ac:dyDescent="0.25">
      <c r="A2360" t="s">
        <v>729</v>
      </c>
      <c r="B2360">
        <v>12</v>
      </c>
      <c r="C2360" t="s">
        <v>419</v>
      </c>
      <c r="D2360" t="s">
        <v>40</v>
      </c>
      <c r="E2360" t="s">
        <v>79</v>
      </c>
      <c r="F2360" t="s">
        <v>493</v>
      </c>
      <c r="G2360">
        <v>0</v>
      </c>
      <c r="H2360">
        <v>8904309.9700000007</v>
      </c>
    </row>
    <row r="2361" spans="1:8" x14ac:dyDescent="0.25">
      <c r="A2361" t="s">
        <v>729</v>
      </c>
      <c r="B2361">
        <v>13</v>
      </c>
      <c r="C2361" t="s">
        <v>420</v>
      </c>
      <c r="D2361" t="s">
        <v>41</v>
      </c>
      <c r="E2361" t="s">
        <v>79</v>
      </c>
      <c r="F2361" t="s">
        <v>493</v>
      </c>
      <c r="G2361">
        <v>0</v>
      </c>
      <c r="H2361">
        <v>1662257.66</v>
      </c>
    </row>
    <row r="2362" spans="1:8" x14ac:dyDescent="0.25">
      <c r="A2362" t="s">
        <v>729</v>
      </c>
      <c r="B2362">
        <v>14</v>
      </c>
      <c r="C2362" t="s">
        <v>421</v>
      </c>
      <c r="D2362" t="s">
        <v>42</v>
      </c>
      <c r="E2362" t="s">
        <v>79</v>
      </c>
      <c r="F2362" t="s">
        <v>493</v>
      </c>
      <c r="G2362">
        <v>0</v>
      </c>
      <c r="H2362">
        <v>5529919.9900000002</v>
      </c>
    </row>
    <row r="2363" spans="1:8" x14ac:dyDescent="0.25">
      <c r="A2363" t="s">
        <v>729</v>
      </c>
      <c r="B2363">
        <v>15</v>
      </c>
      <c r="C2363" t="s">
        <v>422</v>
      </c>
      <c r="D2363" t="s">
        <v>43</v>
      </c>
      <c r="E2363" t="s">
        <v>79</v>
      </c>
      <c r="F2363" t="s">
        <v>493</v>
      </c>
      <c r="G2363">
        <v>0</v>
      </c>
      <c r="H2363">
        <v>149057.87</v>
      </c>
    </row>
    <row r="2364" spans="1:8" x14ac:dyDescent="0.25">
      <c r="A2364" t="s">
        <v>729</v>
      </c>
      <c r="B2364">
        <v>16</v>
      </c>
      <c r="C2364" t="s">
        <v>423</v>
      </c>
      <c r="D2364" t="s">
        <v>44</v>
      </c>
      <c r="E2364" t="s">
        <v>79</v>
      </c>
      <c r="F2364" t="s">
        <v>493</v>
      </c>
      <c r="G2364">
        <v>0</v>
      </c>
      <c r="H2364">
        <v>0</v>
      </c>
    </row>
    <row r="2365" spans="1:8" x14ac:dyDescent="0.25">
      <c r="A2365" t="s">
        <v>729</v>
      </c>
      <c r="B2365">
        <v>17</v>
      </c>
      <c r="C2365" t="s">
        <v>424</v>
      </c>
      <c r="D2365" t="s">
        <v>45</v>
      </c>
      <c r="E2365" t="s">
        <v>79</v>
      </c>
      <c r="F2365" t="s">
        <v>493</v>
      </c>
      <c r="G2365">
        <v>0</v>
      </c>
      <c r="H2365">
        <v>180151.12</v>
      </c>
    </row>
    <row r="2366" spans="1:8" x14ac:dyDescent="0.25">
      <c r="A2366" t="s">
        <v>729</v>
      </c>
      <c r="B2366">
        <v>18</v>
      </c>
      <c r="C2366" t="s">
        <v>425</v>
      </c>
      <c r="D2366" t="s">
        <v>46</v>
      </c>
      <c r="E2366" t="s">
        <v>79</v>
      </c>
      <c r="F2366" t="s">
        <v>493</v>
      </c>
      <c r="G2366">
        <v>0</v>
      </c>
      <c r="H2366">
        <v>0</v>
      </c>
    </row>
    <row r="2367" spans="1:8" x14ac:dyDescent="0.25">
      <c r="A2367" t="s">
        <v>729</v>
      </c>
      <c r="B2367">
        <v>19</v>
      </c>
      <c r="C2367" t="s">
        <v>426</v>
      </c>
      <c r="D2367" t="s">
        <v>47</v>
      </c>
      <c r="E2367" t="s">
        <v>79</v>
      </c>
      <c r="F2367" t="s">
        <v>493</v>
      </c>
      <c r="G2367">
        <v>0</v>
      </c>
      <c r="H2367">
        <v>8244632.0899999999</v>
      </c>
    </row>
    <row r="2368" spans="1:8" x14ac:dyDescent="0.25">
      <c r="A2368" t="s">
        <v>729</v>
      </c>
      <c r="B2368">
        <v>20</v>
      </c>
      <c r="C2368" t="s">
        <v>427</v>
      </c>
      <c r="D2368" t="s">
        <v>48</v>
      </c>
      <c r="E2368" t="s">
        <v>79</v>
      </c>
      <c r="F2368" t="s">
        <v>493</v>
      </c>
      <c r="G2368">
        <v>0</v>
      </c>
      <c r="H2368">
        <v>645414.44999999995</v>
      </c>
    </row>
    <row r="2369" spans="1:8" x14ac:dyDescent="0.25">
      <c r="A2369" t="s">
        <v>729</v>
      </c>
      <c r="B2369">
        <v>21</v>
      </c>
      <c r="C2369" t="s">
        <v>428</v>
      </c>
      <c r="D2369" t="s">
        <v>49</v>
      </c>
      <c r="E2369" t="s">
        <v>79</v>
      </c>
      <c r="F2369" t="s">
        <v>493</v>
      </c>
      <c r="G2369">
        <v>0</v>
      </c>
      <c r="H2369">
        <v>0</v>
      </c>
    </row>
    <row r="2370" spans="1:8" x14ac:dyDescent="0.25">
      <c r="A2370" t="s">
        <v>729</v>
      </c>
      <c r="B2370">
        <v>22</v>
      </c>
      <c r="C2370" t="s">
        <v>429</v>
      </c>
      <c r="D2370" t="s">
        <v>50</v>
      </c>
      <c r="E2370" t="s">
        <v>79</v>
      </c>
      <c r="F2370" t="s">
        <v>493</v>
      </c>
      <c r="G2370">
        <v>0</v>
      </c>
      <c r="H2370">
        <v>0</v>
      </c>
    </row>
    <row r="2371" spans="1:8" x14ac:dyDescent="0.25">
      <c r="A2371" t="s">
        <v>729</v>
      </c>
      <c r="B2371">
        <v>23</v>
      </c>
      <c r="C2371" t="s">
        <v>430</v>
      </c>
      <c r="D2371" t="s">
        <v>51</v>
      </c>
      <c r="E2371" t="s">
        <v>79</v>
      </c>
      <c r="F2371" t="s">
        <v>493</v>
      </c>
      <c r="G2371">
        <v>0</v>
      </c>
      <c r="H2371">
        <v>187888.49</v>
      </c>
    </row>
    <row r="2372" spans="1:8" x14ac:dyDescent="0.25">
      <c r="A2372" t="s">
        <v>729</v>
      </c>
      <c r="B2372">
        <v>24</v>
      </c>
      <c r="C2372" t="s">
        <v>431</v>
      </c>
      <c r="D2372" t="s">
        <v>52</v>
      </c>
      <c r="E2372" t="s">
        <v>79</v>
      </c>
      <c r="F2372" t="s">
        <v>493</v>
      </c>
      <c r="G2372">
        <v>0</v>
      </c>
      <c r="H2372">
        <v>0</v>
      </c>
    </row>
    <row r="2373" spans="1:8" x14ac:dyDescent="0.25">
      <c r="A2373" t="s">
        <v>729</v>
      </c>
      <c r="B2373">
        <v>25</v>
      </c>
      <c r="C2373" t="s">
        <v>432</v>
      </c>
      <c r="D2373" t="s">
        <v>53</v>
      </c>
      <c r="E2373" t="s">
        <v>79</v>
      </c>
      <c r="F2373" t="s">
        <v>493</v>
      </c>
      <c r="G2373">
        <v>0</v>
      </c>
      <c r="H2373">
        <v>943058.97</v>
      </c>
    </row>
    <row r="2374" spans="1:8" x14ac:dyDescent="0.25">
      <c r="A2374" t="s">
        <v>729</v>
      </c>
      <c r="B2374">
        <v>26</v>
      </c>
      <c r="C2374" t="s">
        <v>433</v>
      </c>
      <c r="D2374" t="s">
        <v>54</v>
      </c>
      <c r="E2374" t="s">
        <v>79</v>
      </c>
      <c r="F2374" t="s">
        <v>493</v>
      </c>
      <c r="G2374">
        <v>0</v>
      </c>
      <c r="H2374">
        <v>1016866.53</v>
      </c>
    </row>
    <row r="2375" spans="1:8" x14ac:dyDescent="0.25">
      <c r="A2375" t="s">
        <v>729</v>
      </c>
      <c r="B2375">
        <v>27</v>
      </c>
      <c r="C2375" t="s">
        <v>434</v>
      </c>
      <c r="D2375" t="s">
        <v>55</v>
      </c>
      <c r="E2375" t="s">
        <v>79</v>
      </c>
      <c r="F2375" t="s">
        <v>493</v>
      </c>
      <c r="G2375">
        <v>0</v>
      </c>
      <c r="H2375">
        <v>868867</v>
      </c>
    </row>
    <row r="2376" spans="1:8" x14ac:dyDescent="0.25">
      <c r="A2376" t="s">
        <v>729</v>
      </c>
      <c r="B2376">
        <v>28</v>
      </c>
      <c r="C2376" t="s">
        <v>435</v>
      </c>
      <c r="D2376" t="s">
        <v>56</v>
      </c>
      <c r="E2376" t="s">
        <v>79</v>
      </c>
      <c r="F2376" t="s">
        <v>493</v>
      </c>
      <c r="G2376">
        <v>0</v>
      </c>
      <c r="H2376">
        <v>0</v>
      </c>
    </row>
    <row r="2377" spans="1:8" x14ac:dyDescent="0.25">
      <c r="A2377" t="s">
        <v>729</v>
      </c>
      <c r="B2377">
        <v>29</v>
      </c>
      <c r="C2377" t="s">
        <v>436</v>
      </c>
      <c r="D2377" t="s">
        <v>57</v>
      </c>
      <c r="E2377" t="s">
        <v>79</v>
      </c>
      <c r="F2377" t="s">
        <v>493</v>
      </c>
      <c r="G2377">
        <v>0</v>
      </c>
      <c r="H2377">
        <v>152927.88</v>
      </c>
    </row>
    <row r="2378" spans="1:8" x14ac:dyDescent="0.25">
      <c r="A2378" t="s">
        <v>729</v>
      </c>
      <c r="B2378">
        <v>30</v>
      </c>
      <c r="C2378" t="s">
        <v>437</v>
      </c>
      <c r="D2378" t="s">
        <v>58</v>
      </c>
      <c r="E2378" t="s">
        <v>79</v>
      </c>
      <c r="F2378" t="s">
        <v>493</v>
      </c>
      <c r="G2378">
        <v>0</v>
      </c>
      <c r="H2378">
        <v>3837920.33</v>
      </c>
    </row>
    <row r="2379" spans="1:8" x14ac:dyDescent="0.25">
      <c r="A2379" t="s">
        <v>729</v>
      </c>
      <c r="B2379">
        <v>31</v>
      </c>
      <c r="C2379" t="s">
        <v>438</v>
      </c>
      <c r="D2379" t="s">
        <v>59</v>
      </c>
      <c r="E2379" t="s">
        <v>79</v>
      </c>
      <c r="F2379" t="s">
        <v>493</v>
      </c>
      <c r="G2379">
        <v>0</v>
      </c>
      <c r="H2379">
        <v>0</v>
      </c>
    </row>
    <row r="2380" spans="1:8" x14ac:dyDescent="0.25">
      <c r="A2380" t="s">
        <v>729</v>
      </c>
      <c r="B2380">
        <v>32</v>
      </c>
      <c r="C2380" t="s">
        <v>439</v>
      </c>
      <c r="D2380" t="s">
        <v>60</v>
      </c>
      <c r="E2380" t="s">
        <v>79</v>
      </c>
      <c r="F2380" t="s">
        <v>493</v>
      </c>
      <c r="G2380">
        <v>0</v>
      </c>
      <c r="H2380">
        <v>0</v>
      </c>
    </row>
    <row r="2381" spans="1:8" x14ac:dyDescent="0.25">
      <c r="A2381" t="s">
        <v>729</v>
      </c>
      <c r="B2381">
        <v>33</v>
      </c>
      <c r="C2381" t="s">
        <v>440</v>
      </c>
      <c r="D2381" t="s">
        <v>61</v>
      </c>
      <c r="E2381" t="s">
        <v>79</v>
      </c>
      <c r="F2381" t="s">
        <v>493</v>
      </c>
      <c r="G2381">
        <v>0</v>
      </c>
      <c r="H2381">
        <v>0</v>
      </c>
    </row>
    <row r="2382" spans="1:8" x14ac:dyDescent="0.25">
      <c r="A2382" t="s">
        <v>729</v>
      </c>
      <c r="B2382">
        <v>34</v>
      </c>
      <c r="C2382" t="s">
        <v>441</v>
      </c>
      <c r="D2382" t="s">
        <v>62</v>
      </c>
      <c r="E2382" t="s">
        <v>79</v>
      </c>
      <c r="F2382" t="s">
        <v>493</v>
      </c>
      <c r="G2382">
        <v>0</v>
      </c>
      <c r="H2382">
        <v>178308.75</v>
      </c>
    </row>
    <row r="2383" spans="1:8" x14ac:dyDescent="0.25">
      <c r="A2383" t="s">
        <v>729</v>
      </c>
      <c r="B2383">
        <v>35</v>
      </c>
      <c r="C2383" t="s">
        <v>442</v>
      </c>
      <c r="D2383" t="s">
        <v>63</v>
      </c>
      <c r="E2383" t="s">
        <v>79</v>
      </c>
      <c r="F2383" t="s">
        <v>493</v>
      </c>
      <c r="G2383">
        <v>0</v>
      </c>
      <c r="H2383">
        <v>5209065.16</v>
      </c>
    </row>
    <row r="2384" spans="1:8" x14ac:dyDescent="0.25">
      <c r="A2384" t="s">
        <v>729</v>
      </c>
      <c r="B2384">
        <v>36</v>
      </c>
      <c r="C2384" t="s">
        <v>443</v>
      </c>
      <c r="D2384" t="s">
        <v>64</v>
      </c>
      <c r="E2384" t="s">
        <v>79</v>
      </c>
      <c r="F2384" t="s">
        <v>493</v>
      </c>
      <c r="G2384">
        <v>0</v>
      </c>
      <c r="H2384">
        <v>0</v>
      </c>
    </row>
    <row r="2385" spans="1:8" x14ac:dyDescent="0.25">
      <c r="A2385" t="s">
        <v>729</v>
      </c>
      <c r="B2385">
        <v>37</v>
      </c>
      <c r="C2385" t="s">
        <v>444</v>
      </c>
      <c r="D2385" t="s">
        <v>65</v>
      </c>
      <c r="E2385" t="s">
        <v>79</v>
      </c>
      <c r="F2385" t="s">
        <v>493</v>
      </c>
      <c r="G2385">
        <v>0</v>
      </c>
      <c r="H2385">
        <v>0</v>
      </c>
    </row>
    <row r="2386" spans="1:8" x14ac:dyDescent="0.25">
      <c r="A2386" t="s">
        <v>729</v>
      </c>
      <c r="B2386">
        <v>38</v>
      </c>
      <c r="C2386" t="s">
        <v>445</v>
      </c>
      <c r="D2386" t="s">
        <v>66</v>
      </c>
      <c r="E2386" t="s">
        <v>79</v>
      </c>
      <c r="F2386" t="s">
        <v>493</v>
      </c>
      <c r="G2386">
        <v>0</v>
      </c>
      <c r="H2386">
        <v>1783686.84</v>
      </c>
    </row>
    <row r="2387" spans="1:8" x14ac:dyDescent="0.25">
      <c r="A2387" t="s">
        <v>729</v>
      </c>
      <c r="B2387">
        <v>39</v>
      </c>
      <c r="C2387" t="s">
        <v>446</v>
      </c>
      <c r="D2387" t="s">
        <v>67</v>
      </c>
      <c r="E2387" t="s">
        <v>79</v>
      </c>
      <c r="F2387" t="s">
        <v>493</v>
      </c>
      <c r="G2387">
        <v>0</v>
      </c>
      <c r="H2387">
        <v>1120551.76</v>
      </c>
    </row>
    <row r="2388" spans="1:8" x14ac:dyDescent="0.25">
      <c r="A2388" t="s">
        <v>729</v>
      </c>
      <c r="B2388">
        <v>40</v>
      </c>
      <c r="C2388" t="s">
        <v>447</v>
      </c>
      <c r="D2388" t="s">
        <v>68</v>
      </c>
      <c r="E2388" t="s">
        <v>79</v>
      </c>
      <c r="F2388" t="s">
        <v>493</v>
      </c>
      <c r="G2388">
        <v>0</v>
      </c>
      <c r="H2388">
        <v>656608.24</v>
      </c>
    </row>
    <row r="2389" spans="1:8" x14ac:dyDescent="0.25">
      <c r="A2389" t="s">
        <v>729</v>
      </c>
      <c r="B2389">
        <v>42</v>
      </c>
      <c r="C2389" t="s">
        <v>448</v>
      </c>
      <c r="D2389" t="s">
        <v>69</v>
      </c>
      <c r="E2389" t="s">
        <v>79</v>
      </c>
      <c r="F2389" t="s">
        <v>493</v>
      </c>
      <c r="G2389">
        <v>0</v>
      </c>
      <c r="H2389">
        <v>820587.39</v>
      </c>
    </row>
    <row r="2390" spans="1:8" x14ac:dyDescent="0.25">
      <c r="A2390" t="s">
        <v>729</v>
      </c>
      <c r="B2390">
        <v>1</v>
      </c>
      <c r="C2390" t="s">
        <v>78</v>
      </c>
      <c r="D2390" t="s">
        <v>29</v>
      </c>
      <c r="E2390" t="s">
        <v>79</v>
      </c>
      <c r="F2390" t="s">
        <v>494</v>
      </c>
      <c r="G2390">
        <v>0</v>
      </c>
      <c r="H2390">
        <v>8826498.0399999991</v>
      </c>
    </row>
    <row r="2391" spans="1:8" x14ac:dyDescent="0.25">
      <c r="A2391" t="s">
        <v>729</v>
      </c>
      <c r="B2391">
        <v>2</v>
      </c>
      <c r="C2391" t="s">
        <v>81</v>
      </c>
      <c r="D2391" t="s">
        <v>30</v>
      </c>
      <c r="E2391" t="s">
        <v>79</v>
      </c>
      <c r="F2391" t="s">
        <v>494</v>
      </c>
      <c r="G2391">
        <v>0</v>
      </c>
      <c r="H2391">
        <v>0</v>
      </c>
    </row>
    <row r="2392" spans="1:8" x14ac:dyDescent="0.25">
      <c r="A2392" t="s">
        <v>729</v>
      </c>
      <c r="B2392">
        <v>3</v>
      </c>
      <c r="C2392" t="s">
        <v>82</v>
      </c>
      <c r="D2392" t="s">
        <v>31</v>
      </c>
      <c r="E2392" t="s">
        <v>79</v>
      </c>
      <c r="F2392" t="s">
        <v>494</v>
      </c>
      <c r="G2392">
        <v>0</v>
      </c>
      <c r="H2392">
        <v>163318.21</v>
      </c>
    </row>
    <row r="2393" spans="1:8" x14ac:dyDescent="0.25">
      <c r="A2393" t="s">
        <v>729</v>
      </c>
      <c r="B2393">
        <v>4</v>
      </c>
      <c r="C2393" t="s">
        <v>83</v>
      </c>
      <c r="D2393" t="s">
        <v>32</v>
      </c>
      <c r="E2393" t="s">
        <v>79</v>
      </c>
      <c r="F2393" t="s">
        <v>494</v>
      </c>
      <c r="G2393">
        <v>0</v>
      </c>
      <c r="H2393">
        <v>711150.94</v>
      </c>
    </row>
    <row r="2394" spans="1:8" x14ac:dyDescent="0.25">
      <c r="A2394" t="s">
        <v>729</v>
      </c>
      <c r="B2394">
        <v>5</v>
      </c>
      <c r="C2394" t="s">
        <v>84</v>
      </c>
      <c r="D2394" t="s">
        <v>33</v>
      </c>
      <c r="E2394" t="s">
        <v>79</v>
      </c>
      <c r="F2394" t="s">
        <v>494</v>
      </c>
      <c r="G2394">
        <v>0</v>
      </c>
      <c r="H2394">
        <v>0</v>
      </c>
    </row>
    <row r="2395" spans="1:8" x14ac:dyDescent="0.25">
      <c r="A2395" t="s">
        <v>729</v>
      </c>
      <c r="B2395">
        <v>6</v>
      </c>
      <c r="C2395" t="s">
        <v>85</v>
      </c>
      <c r="D2395" t="s">
        <v>34</v>
      </c>
      <c r="E2395" t="s">
        <v>79</v>
      </c>
      <c r="F2395" t="s">
        <v>494</v>
      </c>
      <c r="G2395">
        <v>0</v>
      </c>
      <c r="H2395">
        <v>0</v>
      </c>
    </row>
    <row r="2396" spans="1:8" x14ac:dyDescent="0.25">
      <c r="A2396" t="s">
        <v>729</v>
      </c>
      <c r="B2396">
        <v>7</v>
      </c>
      <c r="C2396" t="s">
        <v>86</v>
      </c>
      <c r="D2396" t="s">
        <v>35</v>
      </c>
      <c r="E2396" t="s">
        <v>79</v>
      </c>
      <c r="F2396" t="s">
        <v>494</v>
      </c>
      <c r="G2396">
        <v>0</v>
      </c>
      <c r="H2396">
        <v>6187789.1200000001</v>
      </c>
    </row>
    <row r="2397" spans="1:8" x14ac:dyDescent="0.25">
      <c r="A2397" t="s">
        <v>729</v>
      </c>
      <c r="B2397">
        <v>8</v>
      </c>
      <c r="C2397" t="s">
        <v>87</v>
      </c>
      <c r="D2397" t="s">
        <v>36</v>
      </c>
      <c r="E2397" t="s">
        <v>79</v>
      </c>
      <c r="F2397" t="s">
        <v>494</v>
      </c>
      <c r="G2397">
        <v>0</v>
      </c>
      <c r="H2397">
        <v>31535.82</v>
      </c>
    </row>
    <row r="2398" spans="1:8" x14ac:dyDescent="0.25">
      <c r="A2398" t="s">
        <v>729</v>
      </c>
      <c r="B2398">
        <v>9</v>
      </c>
      <c r="C2398" t="s">
        <v>88</v>
      </c>
      <c r="D2398" t="s">
        <v>37</v>
      </c>
      <c r="E2398" t="s">
        <v>79</v>
      </c>
      <c r="F2398" t="s">
        <v>494</v>
      </c>
      <c r="G2398">
        <v>0</v>
      </c>
      <c r="H2398">
        <v>0</v>
      </c>
    </row>
    <row r="2399" spans="1:8" x14ac:dyDescent="0.25">
      <c r="A2399" t="s">
        <v>729</v>
      </c>
      <c r="B2399">
        <v>10</v>
      </c>
      <c r="C2399" t="s">
        <v>455</v>
      </c>
      <c r="D2399" t="s">
        <v>38</v>
      </c>
      <c r="E2399" t="s">
        <v>79</v>
      </c>
      <c r="F2399" t="s">
        <v>494</v>
      </c>
      <c r="G2399">
        <v>0</v>
      </c>
      <c r="H2399">
        <v>117479.4</v>
      </c>
    </row>
    <row r="2400" spans="1:8" x14ac:dyDescent="0.25">
      <c r="A2400" t="s">
        <v>729</v>
      </c>
      <c r="B2400">
        <v>11</v>
      </c>
      <c r="C2400" t="s">
        <v>456</v>
      </c>
      <c r="D2400" t="s">
        <v>39</v>
      </c>
      <c r="E2400" t="s">
        <v>79</v>
      </c>
      <c r="F2400" t="s">
        <v>494</v>
      </c>
      <c r="G2400">
        <v>0</v>
      </c>
      <c r="H2400">
        <v>0</v>
      </c>
    </row>
    <row r="2401" spans="1:8" x14ac:dyDescent="0.25">
      <c r="A2401" t="s">
        <v>729</v>
      </c>
      <c r="B2401">
        <v>12</v>
      </c>
      <c r="C2401" t="s">
        <v>419</v>
      </c>
      <c r="D2401" t="s">
        <v>40</v>
      </c>
      <c r="E2401" t="s">
        <v>79</v>
      </c>
      <c r="F2401" t="s">
        <v>494</v>
      </c>
      <c r="G2401">
        <v>0</v>
      </c>
      <c r="H2401">
        <v>0</v>
      </c>
    </row>
    <row r="2402" spans="1:8" x14ac:dyDescent="0.25">
      <c r="A2402" t="s">
        <v>729</v>
      </c>
      <c r="B2402">
        <v>13</v>
      </c>
      <c r="C2402" t="s">
        <v>420</v>
      </c>
      <c r="D2402" t="s">
        <v>41</v>
      </c>
      <c r="E2402" t="s">
        <v>79</v>
      </c>
      <c r="F2402" t="s">
        <v>494</v>
      </c>
      <c r="G2402">
        <v>0</v>
      </c>
      <c r="H2402">
        <v>483365.91</v>
      </c>
    </row>
    <row r="2403" spans="1:8" x14ac:dyDescent="0.25">
      <c r="A2403" t="s">
        <v>729</v>
      </c>
      <c r="B2403">
        <v>14</v>
      </c>
      <c r="C2403" t="s">
        <v>421</v>
      </c>
      <c r="D2403" t="s">
        <v>42</v>
      </c>
      <c r="E2403" t="s">
        <v>79</v>
      </c>
      <c r="F2403" t="s">
        <v>494</v>
      </c>
      <c r="G2403">
        <v>0</v>
      </c>
      <c r="H2403">
        <v>124308.7</v>
      </c>
    </row>
    <row r="2404" spans="1:8" x14ac:dyDescent="0.25">
      <c r="A2404" t="s">
        <v>729</v>
      </c>
      <c r="B2404">
        <v>15</v>
      </c>
      <c r="C2404" t="s">
        <v>422</v>
      </c>
      <c r="D2404" t="s">
        <v>43</v>
      </c>
      <c r="E2404" t="s">
        <v>79</v>
      </c>
      <c r="F2404" t="s">
        <v>494</v>
      </c>
      <c r="G2404">
        <v>0</v>
      </c>
      <c r="H2404">
        <v>5627.05</v>
      </c>
    </row>
    <row r="2405" spans="1:8" x14ac:dyDescent="0.25">
      <c r="A2405" t="s">
        <v>729</v>
      </c>
      <c r="B2405">
        <v>16</v>
      </c>
      <c r="C2405" t="s">
        <v>423</v>
      </c>
      <c r="D2405" t="s">
        <v>44</v>
      </c>
      <c r="E2405" t="s">
        <v>79</v>
      </c>
      <c r="F2405" t="s">
        <v>494</v>
      </c>
      <c r="G2405">
        <v>0</v>
      </c>
      <c r="H2405">
        <v>0</v>
      </c>
    </row>
    <row r="2406" spans="1:8" x14ac:dyDescent="0.25">
      <c r="A2406" t="s">
        <v>729</v>
      </c>
      <c r="B2406">
        <v>17</v>
      </c>
      <c r="C2406" t="s">
        <v>424</v>
      </c>
      <c r="D2406" t="s">
        <v>45</v>
      </c>
      <c r="E2406" t="s">
        <v>79</v>
      </c>
      <c r="F2406" t="s">
        <v>494</v>
      </c>
      <c r="G2406">
        <v>0</v>
      </c>
      <c r="H2406">
        <v>0</v>
      </c>
    </row>
    <row r="2407" spans="1:8" x14ac:dyDescent="0.25">
      <c r="A2407" t="s">
        <v>729</v>
      </c>
      <c r="B2407">
        <v>18</v>
      </c>
      <c r="C2407" t="s">
        <v>425</v>
      </c>
      <c r="D2407" t="s">
        <v>46</v>
      </c>
      <c r="E2407" t="s">
        <v>79</v>
      </c>
      <c r="F2407" t="s">
        <v>494</v>
      </c>
      <c r="G2407">
        <v>0</v>
      </c>
      <c r="H2407">
        <v>0</v>
      </c>
    </row>
    <row r="2408" spans="1:8" x14ac:dyDescent="0.25">
      <c r="A2408" t="s">
        <v>729</v>
      </c>
      <c r="B2408">
        <v>19</v>
      </c>
      <c r="C2408" t="s">
        <v>426</v>
      </c>
      <c r="D2408" t="s">
        <v>47</v>
      </c>
      <c r="E2408" t="s">
        <v>79</v>
      </c>
      <c r="F2408" t="s">
        <v>494</v>
      </c>
      <c r="G2408">
        <v>0</v>
      </c>
      <c r="H2408">
        <v>2889716.25</v>
      </c>
    </row>
    <row r="2409" spans="1:8" x14ac:dyDescent="0.25">
      <c r="A2409" t="s">
        <v>729</v>
      </c>
      <c r="B2409">
        <v>20</v>
      </c>
      <c r="C2409" t="s">
        <v>427</v>
      </c>
      <c r="D2409" t="s">
        <v>48</v>
      </c>
      <c r="E2409" t="s">
        <v>79</v>
      </c>
      <c r="F2409" t="s">
        <v>494</v>
      </c>
      <c r="G2409">
        <v>0</v>
      </c>
      <c r="H2409">
        <v>58179.73</v>
      </c>
    </row>
    <row r="2410" spans="1:8" x14ac:dyDescent="0.25">
      <c r="A2410" t="s">
        <v>729</v>
      </c>
      <c r="B2410">
        <v>21</v>
      </c>
      <c r="C2410" t="s">
        <v>428</v>
      </c>
      <c r="D2410" t="s">
        <v>49</v>
      </c>
      <c r="E2410" t="s">
        <v>79</v>
      </c>
      <c r="F2410" t="s">
        <v>494</v>
      </c>
      <c r="G2410">
        <v>0</v>
      </c>
      <c r="H2410">
        <v>0</v>
      </c>
    </row>
    <row r="2411" spans="1:8" x14ac:dyDescent="0.25">
      <c r="A2411" t="s">
        <v>729</v>
      </c>
      <c r="B2411">
        <v>22</v>
      </c>
      <c r="C2411" t="s">
        <v>429</v>
      </c>
      <c r="D2411" t="s">
        <v>50</v>
      </c>
      <c r="E2411" t="s">
        <v>79</v>
      </c>
      <c r="F2411" t="s">
        <v>494</v>
      </c>
      <c r="G2411">
        <v>0</v>
      </c>
      <c r="H2411">
        <v>0</v>
      </c>
    </row>
    <row r="2412" spans="1:8" x14ac:dyDescent="0.25">
      <c r="A2412" t="s">
        <v>729</v>
      </c>
      <c r="B2412">
        <v>23</v>
      </c>
      <c r="C2412" t="s">
        <v>430</v>
      </c>
      <c r="D2412" t="s">
        <v>51</v>
      </c>
      <c r="E2412" t="s">
        <v>79</v>
      </c>
      <c r="F2412" t="s">
        <v>494</v>
      </c>
      <c r="G2412">
        <v>0</v>
      </c>
      <c r="H2412">
        <v>97135.76</v>
      </c>
    </row>
    <row r="2413" spans="1:8" x14ac:dyDescent="0.25">
      <c r="A2413" t="s">
        <v>729</v>
      </c>
      <c r="B2413">
        <v>24</v>
      </c>
      <c r="C2413" t="s">
        <v>431</v>
      </c>
      <c r="D2413" t="s">
        <v>52</v>
      </c>
      <c r="E2413" t="s">
        <v>79</v>
      </c>
      <c r="F2413" t="s">
        <v>494</v>
      </c>
      <c r="G2413">
        <v>0</v>
      </c>
      <c r="H2413">
        <v>0</v>
      </c>
    </row>
    <row r="2414" spans="1:8" x14ac:dyDescent="0.25">
      <c r="A2414" t="s">
        <v>729</v>
      </c>
      <c r="B2414">
        <v>25</v>
      </c>
      <c r="C2414" t="s">
        <v>432</v>
      </c>
      <c r="D2414" t="s">
        <v>53</v>
      </c>
      <c r="E2414" t="s">
        <v>79</v>
      </c>
      <c r="F2414" t="s">
        <v>494</v>
      </c>
      <c r="G2414">
        <v>0</v>
      </c>
      <c r="H2414">
        <v>481070.58</v>
      </c>
    </row>
    <row r="2415" spans="1:8" x14ac:dyDescent="0.25">
      <c r="A2415" t="s">
        <v>729</v>
      </c>
      <c r="B2415">
        <v>26</v>
      </c>
      <c r="C2415" t="s">
        <v>433</v>
      </c>
      <c r="D2415" t="s">
        <v>54</v>
      </c>
      <c r="E2415" t="s">
        <v>79</v>
      </c>
      <c r="F2415" t="s">
        <v>494</v>
      </c>
      <c r="G2415">
        <v>0</v>
      </c>
      <c r="H2415">
        <v>237906.62</v>
      </c>
    </row>
    <row r="2416" spans="1:8" x14ac:dyDescent="0.25">
      <c r="A2416" t="s">
        <v>729</v>
      </c>
      <c r="B2416">
        <v>27</v>
      </c>
      <c r="C2416" t="s">
        <v>434</v>
      </c>
      <c r="D2416" t="s">
        <v>55</v>
      </c>
      <c r="E2416" t="s">
        <v>79</v>
      </c>
      <c r="F2416" t="s">
        <v>494</v>
      </c>
      <c r="G2416">
        <v>0</v>
      </c>
      <c r="H2416">
        <v>345277.83</v>
      </c>
    </row>
    <row r="2417" spans="1:8" x14ac:dyDescent="0.25">
      <c r="A2417" t="s">
        <v>729</v>
      </c>
      <c r="B2417">
        <v>28</v>
      </c>
      <c r="C2417" t="s">
        <v>435</v>
      </c>
      <c r="D2417" t="s">
        <v>56</v>
      </c>
      <c r="E2417" t="s">
        <v>79</v>
      </c>
      <c r="F2417" t="s">
        <v>494</v>
      </c>
      <c r="G2417">
        <v>0</v>
      </c>
      <c r="H2417">
        <v>0</v>
      </c>
    </row>
    <row r="2418" spans="1:8" x14ac:dyDescent="0.25">
      <c r="A2418" t="s">
        <v>729</v>
      </c>
      <c r="B2418">
        <v>29</v>
      </c>
      <c r="C2418" t="s">
        <v>436</v>
      </c>
      <c r="D2418" t="s">
        <v>57</v>
      </c>
      <c r="E2418" t="s">
        <v>79</v>
      </c>
      <c r="F2418" t="s">
        <v>494</v>
      </c>
      <c r="G2418">
        <v>0</v>
      </c>
      <c r="H2418">
        <v>82858.7</v>
      </c>
    </row>
    <row r="2419" spans="1:8" x14ac:dyDescent="0.25">
      <c r="A2419" t="s">
        <v>729</v>
      </c>
      <c r="B2419">
        <v>30</v>
      </c>
      <c r="C2419" t="s">
        <v>437</v>
      </c>
      <c r="D2419" t="s">
        <v>58</v>
      </c>
      <c r="E2419" t="s">
        <v>79</v>
      </c>
      <c r="F2419" t="s">
        <v>494</v>
      </c>
      <c r="G2419">
        <v>0</v>
      </c>
      <c r="H2419">
        <v>931136.05</v>
      </c>
    </row>
    <row r="2420" spans="1:8" x14ac:dyDescent="0.25">
      <c r="A2420" t="s">
        <v>729</v>
      </c>
      <c r="B2420">
        <v>31</v>
      </c>
      <c r="C2420" t="s">
        <v>438</v>
      </c>
      <c r="D2420" t="s">
        <v>59</v>
      </c>
      <c r="E2420" t="s">
        <v>79</v>
      </c>
      <c r="F2420" t="s">
        <v>494</v>
      </c>
      <c r="G2420">
        <v>0</v>
      </c>
      <c r="H2420">
        <v>0</v>
      </c>
    </row>
    <row r="2421" spans="1:8" x14ac:dyDescent="0.25">
      <c r="A2421" t="s">
        <v>729</v>
      </c>
      <c r="B2421">
        <v>32</v>
      </c>
      <c r="C2421" t="s">
        <v>439</v>
      </c>
      <c r="D2421" t="s">
        <v>60</v>
      </c>
      <c r="E2421" t="s">
        <v>79</v>
      </c>
      <c r="F2421" t="s">
        <v>494</v>
      </c>
      <c r="G2421">
        <v>0</v>
      </c>
      <c r="H2421">
        <v>0</v>
      </c>
    </row>
    <row r="2422" spans="1:8" x14ac:dyDescent="0.25">
      <c r="A2422" t="s">
        <v>729</v>
      </c>
      <c r="B2422">
        <v>33</v>
      </c>
      <c r="C2422" t="s">
        <v>440</v>
      </c>
      <c r="D2422" t="s">
        <v>61</v>
      </c>
      <c r="E2422" t="s">
        <v>79</v>
      </c>
      <c r="F2422" t="s">
        <v>494</v>
      </c>
      <c r="G2422">
        <v>0</v>
      </c>
      <c r="H2422">
        <v>0</v>
      </c>
    </row>
    <row r="2423" spans="1:8" x14ac:dyDescent="0.25">
      <c r="A2423" t="s">
        <v>729</v>
      </c>
      <c r="B2423">
        <v>34</v>
      </c>
      <c r="C2423" t="s">
        <v>441</v>
      </c>
      <c r="D2423" t="s">
        <v>62</v>
      </c>
      <c r="E2423" t="s">
        <v>79</v>
      </c>
      <c r="F2423" t="s">
        <v>494</v>
      </c>
      <c r="G2423">
        <v>0</v>
      </c>
      <c r="H2423">
        <v>109673.53</v>
      </c>
    </row>
    <row r="2424" spans="1:8" x14ac:dyDescent="0.25">
      <c r="A2424" t="s">
        <v>729</v>
      </c>
      <c r="B2424">
        <v>35</v>
      </c>
      <c r="C2424" t="s">
        <v>442</v>
      </c>
      <c r="D2424" t="s">
        <v>63</v>
      </c>
      <c r="E2424" t="s">
        <v>79</v>
      </c>
      <c r="F2424" t="s">
        <v>494</v>
      </c>
      <c r="G2424">
        <v>0</v>
      </c>
      <c r="H2424">
        <v>17892.759999999998</v>
      </c>
    </row>
    <row r="2425" spans="1:8" x14ac:dyDescent="0.25">
      <c r="A2425" t="s">
        <v>729</v>
      </c>
      <c r="B2425">
        <v>36</v>
      </c>
      <c r="C2425" t="s">
        <v>443</v>
      </c>
      <c r="D2425" t="s">
        <v>64</v>
      </c>
      <c r="E2425" t="s">
        <v>79</v>
      </c>
      <c r="F2425" t="s">
        <v>494</v>
      </c>
      <c r="G2425">
        <v>0</v>
      </c>
      <c r="H2425">
        <v>0</v>
      </c>
    </row>
    <row r="2426" spans="1:8" x14ac:dyDescent="0.25">
      <c r="A2426" t="s">
        <v>729</v>
      </c>
      <c r="B2426">
        <v>37</v>
      </c>
      <c r="C2426" t="s">
        <v>444</v>
      </c>
      <c r="D2426" t="s">
        <v>65</v>
      </c>
      <c r="E2426" t="s">
        <v>79</v>
      </c>
      <c r="F2426" t="s">
        <v>494</v>
      </c>
      <c r="G2426">
        <v>0</v>
      </c>
      <c r="H2426">
        <v>0</v>
      </c>
    </row>
    <row r="2427" spans="1:8" x14ac:dyDescent="0.25">
      <c r="A2427" t="s">
        <v>729</v>
      </c>
      <c r="B2427">
        <v>38</v>
      </c>
      <c r="C2427" t="s">
        <v>445</v>
      </c>
      <c r="D2427" t="s">
        <v>66</v>
      </c>
      <c r="E2427" t="s">
        <v>79</v>
      </c>
      <c r="F2427" t="s">
        <v>494</v>
      </c>
      <c r="G2427">
        <v>0</v>
      </c>
      <c r="H2427">
        <v>0</v>
      </c>
    </row>
    <row r="2428" spans="1:8" x14ac:dyDescent="0.25">
      <c r="A2428" t="s">
        <v>729</v>
      </c>
      <c r="B2428">
        <v>39</v>
      </c>
      <c r="C2428" t="s">
        <v>446</v>
      </c>
      <c r="D2428" t="s">
        <v>67</v>
      </c>
      <c r="E2428" t="s">
        <v>79</v>
      </c>
      <c r="F2428" t="s">
        <v>494</v>
      </c>
      <c r="G2428">
        <v>0</v>
      </c>
      <c r="H2428">
        <v>0</v>
      </c>
    </row>
    <row r="2429" spans="1:8" x14ac:dyDescent="0.25">
      <c r="A2429" t="s">
        <v>729</v>
      </c>
      <c r="B2429">
        <v>40</v>
      </c>
      <c r="C2429" t="s">
        <v>447</v>
      </c>
      <c r="D2429" t="s">
        <v>68</v>
      </c>
      <c r="E2429" t="s">
        <v>79</v>
      </c>
      <c r="F2429" t="s">
        <v>494</v>
      </c>
      <c r="G2429">
        <v>0</v>
      </c>
      <c r="H2429">
        <v>0</v>
      </c>
    </row>
    <row r="2430" spans="1:8" x14ac:dyDescent="0.25">
      <c r="A2430" t="s">
        <v>729</v>
      </c>
      <c r="B2430">
        <v>42</v>
      </c>
      <c r="C2430" t="s">
        <v>448</v>
      </c>
      <c r="D2430" t="s">
        <v>69</v>
      </c>
      <c r="E2430" t="s">
        <v>79</v>
      </c>
      <c r="F2430" t="s">
        <v>494</v>
      </c>
      <c r="G2430">
        <v>0</v>
      </c>
      <c r="H2430">
        <v>0</v>
      </c>
    </row>
    <row r="2431" spans="1:8" x14ac:dyDescent="0.25">
      <c r="A2431" t="s">
        <v>729</v>
      </c>
      <c r="B2431">
        <v>1</v>
      </c>
      <c r="C2431" t="s">
        <v>78</v>
      </c>
      <c r="D2431" t="s">
        <v>29</v>
      </c>
      <c r="E2431" t="s">
        <v>79</v>
      </c>
      <c r="F2431" t="s">
        <v>495</v>
      </c>
      <c r="G2431">
        <v>0</v>
      </c>
      <c r="H2431">
        <v>7005540.25</v>
      </c>
    </row>
    <row r="2432" spans="1:8" x14ac:dyDescent="0.25">
      <c r="A2432" t="s">
        <v>729</v>
      </c>
      <c r="B2432">
        <v>2</v>
      </c>
      <c r="C2432" t="s">
        <v>81</v>
      </c>
      <c r="D2432" t="s">
        <v>30</v>
      </c>
      <c r="E2432" t="s">
        <v>79</v>
      </c>
      <c r="F2432" t="s">
        <v>495</v>
      </c>
      <c r="G2432">
        <v>0</v>
      </c>
      <c r="H2432">
        <v>0</v>
      </c>
    </row>
    <row r="2433" spans="1:8" x14ac:dyDescent="0.25">
      <c r="A2433" t="s">
        <v>729</v>
      </c>
      <c r="B2433">
        <v>3</v>
      </c>
      <c r="C2433" t="s">
        <v>82</v>
      </c>
      <c r="D2433" t="s">
        <v>31</v>
      </c>
      <c r="E2433" t="s">
        <v>79</v>
      </c>
      <c r="F2433" t="s">
        <v>495</v>
      </c>
      <c r="G2433">
        <v>0</v>
      </c>
      <c r="H2433">
        <v>85872.74</v>
      </c>
    </row>
    <row r="2434" spans="1:8" x14ac:dyDescent="0.25">
      <c r="A2434" t="s">
        <v>729</v>
      </c>
      <c r="B2434">
        <v>4</v>
      </c>
      <c r="C2434" t="s">
        <v>83</v>
      </c>
      <c r="D2434" t="s">
        <v>32</v>
      </c>
      <c r="E2434" t="s">
        <v>79</v>
      </c>
      <c r="F2434" t="s">
        <v>495</v>
      </c>
      <c r="G2434">
        <v>0</v>
      </c>
      <c r="H2434">
        <v>373923.25</v>
      </c>
    </row>
    <row r="2435" spans="1:8" x14ac:dyDescent="0.25">
      <c r="A2435" t="s">
        <v>729</v>
      </c>
      <c r="B2435">
        <v>5</v>
      </c>
      <c r="C2435" t="s">
        <v>84</v>
      </c>
      <c r="D2435" t="s">
        <v>33</v>
      </c>
      <c r="E2435" t="s">
        <v>79</v>
      </c>
      <c r="F2435" t="s">
        <v>495</v>
      </c>
      <c r="G2435">
        <v>0</v>
      </c>
      <c r="H2435">
        <v>0</v>
      </c>
    </row>
    <row r="2436" spans="1:8" x14ac:dyDescent="0.25">
      <c r="A2436" t="s">
        <v>729</v>
      </c>
      <c r="B2436">
        <v>6</v>
      </c>
      <c r="C2436" t="s">
        <v>85</v>
      </c>
      <c r="D2436" t="s">
        <v>34</v>
      </c>
      <c r="E2436" t="s">
        <v>79</v>
      </c>
      <c r="F2436" t="s">
        <v>495</v>
      </c>
      <c r="G2436">
        <v>0</v>
      </c>
      <c r="H2436">
        <v>0</v>
      </c>
    </row>
    <row r="2437" spans="1:8" x14ac:dyDescent="0.25">
      <c r="A2437" t="s">
        <v>729</v>
      </c>
      <c r="B2437">
        <v>7</v>
      </c>
      <c r="C2437" t="s">
        <v>86</v>
      </c>
      <c r="D2437" t="s">
        <v>35</v>
      </c>
      <c r="E2437" t="s">
        <v>79</v>
      </c>
      <c r="F2437" t="s">
        <v>495</v>
      </c>
      <c r="G2437">
        <v>0</v>
      </c>
      <c r="H2437">
        <v>984677.01</v>
      </c>
    </row>
    <row r="2438" spans="1:8" x14ac:dyDescent="0.25">
      <c r="A2438" t="s">
        <v>729</v>
      </c>
      <c r="B2438">
        <v>8</v>
      </c>
      <c r="C2438" t="s">
        <v>87</v>
      </c>
      <c r="D2438" t="s">
        <v>36</v>
      </c>
      <c r="E2438" t="s">
        <v>79</v>
      </c>
      <c r="F2438" t="s">
        <v>495</v>
      </c>
      <c r="G2438">
        <v>0</v>
      </c>
      <c r="H2438">
        <v>16581.53</v>
      </c>
    </row>
    <row r="2439" spans="1:8" x14ac:dyDescent="0.25">
      <c r="A2439" t="s">
        <v>729</v>
      </c>
      <c r="B2439">
        <v>9</v>
      </c>
      <c r="C2439" t="s">
        <v>88</v>
      </c>
      <c r="D2439" t="s">
        <v>37</v>
      </c>
      <c r="E2439" t="s">
        <v>79</v>
      </c>
      <c r="F2439" t="s">
        <v>495</v>
      </c>
      <c r="G2439">
        <v>0</v>
      </c>
      <c r="H2439">
        <v>0</v>
      </c>
    </row>
    <row r="2440" spans="1:8" x14ac:dyDescent="0.25">
      <c r="A2440" t="s">
        <v>729</v>
      </c>
      <c r="B2440">
        <v>10</v>
      </c>
      <c r="C2440" t="s">
        <v>455</v>
      </c>
      <c r="D2440" t="s">
        <v>38</v>
      </c>
      <c r="E2440" t="s">
        <v>79</v>
      </c>
      <c r="F2440" t="s">
        <v>495</v>
      </c>
      <c r="G2440">
        <v>0</v>
      </c>
      <c r="H2440">
        <v>61770.68</v>
      </c>
    </row>
    <row r="2441" spans="1:8" x14ac:dyDescent="0.25">
      <c r="A2441" t="s">
        <v>729</v>
      </c>
      <c r="B2441">
        <v>11</v>
      </c>
      <c r="C2441" t="s">
        <v>456</v>
      </c>
      <c r="D2441" t="s">
        <v>39</v>
      </c>
      <c r="E2441" t="s">
        <v>79</v>
      </c>
      <c r="F2441" t="s">
        <v>495</v>
      </c>
      <c r="G2441">
        <v>0</v>
      </c>
      <c r="H2441">
        <v>0</v>
      </c>
    </row>
    <row r="2442" spans="1:8" x14ac:dyDescent="0.25">
      <c r="A2442" t="s">
        <v>729</v>
      </c>
      <c r="B2442">
        <v>12</v>
      </c>
      <c r="C2442" t="s">
        <v>419</v>
      </c>
      <c r="D2442" t="s">
        <v>40</v>
      </c>
      <c r="E2442" t="s">
        <v>79</v>
      </c>
      <c r="F2442" t="s">
        <v>495</v>
      </c>
      <c r="G2442">
        <v>0</v>
      </c>
      <c r="H2442">
        <v>0</v>
      </c>
    </row>
    <row r="2443" spans="1:8" x14ac:dyDescent="0.25">
      <c r="A2443" t="s">
        <v>729</v>
      </c>
      <c r="B2443">
        <v>13</v>
      </c>
      <c r="C2443" t="s">
        <v>420</v>
      </c>
      <c r="D2443" t="s">
        <v>41</v>
      </c>
      <c r="E2443" t="s">
        <v>79</v>
      </c>
      <c r="F2443" t="s">
        <v>495</v>
      </c>
      <c r="G2443">
        <v>0</v>
      </c>
      <c r="H2443">
        <v>254153.86</v>
      </c>
    </row>
    <row r="2444" spans="1:8" x14ac:dyDescent="0.25">
      <c r="A2444" t="s">
        <v>729</v>
      </c>
      <c r="B2444">
        <v>14</v>
      </c>
      <c r="C2444" t="s">
        <v>421</v>
      </c>
      <c r="D2444" t="s">
        <v>42</v>
      </c>
      <c r="E2444" t="s">
        <v>79</v>
      </c>
      <c r="F2444" t="s">
        <v>495</v>
      </c>
      <c r="G2444">
        <v>0</v>
      </c>
      <c r="H2444">
        <v>65361.53</v>
      </c>
    </row>
    <row r="2445" spans="1:8" x14ac:dyDescent="0.25">
      <c r="A2445" t="s">
        <v>729</v>
      </c>
      <c r="B2445">
        <v>15</v>
      </c>
      <c r="C2445" t="s">
        <v>422</v>
      </c>
      <c r="D2445" t="s">
        <v>43</v>
      </c>
      <c r="E2445" t="s">
        <v>79</v>
      </c>
      <c r="F2445" t="s">
        <v>495</v>
      </c>
      <c r="G2445">
        <v>0</v>
      </c>
      <c r="H2445">
        <v>2958.72</v>
      </c>
    </row>
    <row r="2446" spans="1:8" x14ac:dyDescent="0.25">
      <c r="A2446" t="s">
        <v>729</v>
      </c>
      <c r="B2446">
        <v>16</v>
      </c>
      <c r="C2446" t="s">
        <v>423</v>
      </c>
      <c r="D2446" t="s">
        <v>44</v>
      </c>
      <c r="E2446" t="s">
        <v>79</v>
      </c>
      <c r="F2446" t="s">
        <v>495</v>
      </c>
      <c r="G2446">
        <v>0</v>
      </c>
      <c r="H2446">
        <v>0</v>
      </c>
    </row>
    <row r="2447" spans="1:8" x14ac:dyDescent="0.25">
      <c r="A2447" t="s">
        <v>729</v>
      </c>
      <c r="B2447">
        <v>17</v>
      </c>
      <c r="C2447" t="s">
        <v>424</v>
      </c>
      <c r="D2447" t="s">
        <v>45</v>
      </c>
      <c r="E2447" t="s">
        <v>79</v>
      </c>
      <c r="F2447" t="s">
        <v>495</v>
      </c>
      <c r="G2447">
        <v>0</v>
      </c>
      <c r="H2447">
        <v>0</v>
      </c>
    </row>
    <row r="2448" spans="1:8" x14ac:dyDescent="0.25">
      <c r="A2448" t="s">
        <v>729</v>
      </c>
      <c r="B2448">
        <v>18</v>
      </c>
      <c r="C2448" t="s">
        <v>425</v>
      </c>
      <c r="D2448" t="s">
        <v>46</v>
      </c>
      <c r="E2448" t="s">
        <v>79</v>
      </c>
      <c r="F2448" t="s">
        <v>495</v>
      </c>
      <c r="G2448">
        <v>0</v>
      </c>
      <c r="H2448">
        <v>0</v>
      </c>
    </row>
    <row r="2449" spans="1:8" x14ac:dyDescent="0.25">
      <c r="A2449" t="s">
        <v>729</v>
      </c>
      <c r="B2449">
        <v>19</v>
      </c>
      <c r="C2449" t="s">
        <v>426</v>
      </c>
      <c r="D2449" t="s">
        <v>47</v>
      </c>
      <c r="E2449" t="s">
        <v>79</v>
      </c>
      <c r="F2449" t="s">
        <v>495</v>
      </c>
      <c r="G2449">
        <v>0</v>
      </c>
      <c r="H2449">
        <v>1519413.16</v>
      </c>
    </row>
    <row r="2450" spans="1:8" x14ac:dyDescent="0.25">
      <c r="A2450" t="s">
        <v>729</v>
      </c>
      <c r="B2450">
        <v>20</v>
      </c>
      <c r="C2450" t="s">
        <v>427</v>
      </c>
      <c r="D2450" t="s">
        <v>48</v>
      </c>
      <c r="E2450" t="s">
        <v>79</v>
      </c>
      <c r="F2450" t="s">
        <v>495</v>
      </c>
      <c r="G2450">
        <v>0</v>
      </c>
      <c r="H2450">
        <v>30590.91</v>
      </c>
    </row>
    <row r="2451" spans="1:8" x14ac:dyDescent="0.25">
      <c r="A2451" t="s">
        <v>729</v>
      </c>
      <c r="B2451">
        <v>21</v>
      </c>
      <c r="C2451" t="s">
        <v>428</v>
      </c>
      <c r="D2451" t="s">
        <v>49</v>
      </c>
      <c r="E2451" t="s">
        <v>79</v>
      </c>
      <c r="F2451" t="s">
        <v>495</v>
      </c>
      <c r="G2451">
        <v>0</v>
      </c>
      <c r="H2451">
        <v>0</v>
      </c>
    </row>
    <row r="2452" spans="1:8" x14ac:dyDescent="0.25">
      <c r="A2452" t="s">
        <v>729</v>
      </c>
      <c r="B2452">
        <v>22</v>
      </c>
      <c r="C2452" t="s">
        <v>429</v>
      </c>
      <c r="D2452" t="s">
        <v>50</v>
      </c>
      <c r="E2452" t="s">
        <v>79</v>
      </c>
      <c r="F2452" t="s">
        <v>495</v>
      </c>
      <c r="G2452">
        <v>0</v>
      </c>
      <c r="H2452">
        <v>0</v>
      </c>
    </row>
    <row r="2453" spans="1:8" x14ac:dyDescent="0.25">
      <c r="A2453" t="s">
        <v>729</v>
      </c>
      <c r="B2453">
        <v>23</v>
      </c>
      <c r="C2453" t="s">
        <v>430</v>
      </c>
      <c r="D2453" t="s">
        <v>51</v>
      </c>
      <c r="E2453" t="s">
        <v>79</v>
      </c>
      <c r="F2453" t="s">
        <v>495</v>
      </c>
      <c r="G2453">
        <v>0</v>
      </c>
      <c r="H2453">
        <v>51073.99</v>
      </c>
    </row>
    <row r="2454" spans="1:8" x14ac:dyDescent="0.25">
      <c r="A2454" t="s">
        <v>729</v>
      </c>
      <c r="B2454">
        <v>24</v>
      </c>
      <c r="C2454" t="s">
        <v>431</v>
      </c>
      <c r="D2454" t="s">
        <v>52</v>
      </c>
      <c r="E2454" t="s">
        <v>79</v>
      </c>
      <c r="F2454" t="s">
        <v>495</v>
      </c>
      <c r="G2454">
        <v>0</v>
      </c>
      <c r="H2454">
        <v>0</v>
      </c>
    </row>
    <row r="2455" spans="1:8" x14ac:dyDescent="0.25">
      <c r="A2455" t="s">
        <v>729</v>
      </c>
      <c r="B2455">
        <v>25</v>
      </c>
      <c r="C2455" t="s">
        <v>432</v>
      </c>
      <c r="D2455" t="s">
        <v>53</v>
      </c>
      <c r="E2455" t="s">
        <v>79</v>
      </c>
      <c r="F2455" t="s">
        <v>495</v>
      </c>
      <c r="G2455">
        <v>0</v>
      </c>
      <c r="H2455">
        <v>252946.97</v>
      </c>
    </row>
    <row r="2456" spans="1:8" x14ac:dyDescent="0.25">
      <c r="A2456" t="s">
        <v>729</v>
      </c>
      <c r="B2456">
        <v>26</v>
      </c>
      <c r="C2456" t="s">
        <v>433</v>
      </c>
      <c r="D2456" t="s">
        <v>54</v>
      </c>
      <c r="E2456" t="s">
        <v>79</v>
      </c>
      <c r="F2456" t="s">
        <v>495</v>
      </c>
      <c r="G2456">
        <v>0</v>
      </c>
      <c r="H2456">
        <v>125091.33</v>
      </c>
    </row>
    <row r="2457" spans="1:8" x14ac:dyDescent="0.25">
      <c r="A2457" t="s">
        <v>729</v>
      </c>
      <c r="B2457">
        <v>27</v>
      </c>
      <c r="C2457" t="s">
        <v>434</v>
      </c>
      <c r="D2457" t="s">
        <v>55</v>
      </c>
      <c r="E2457" t="s">
        <v>79</v>
      </c>
      <c r="F2457" t="s">
        <v>495</v>
      </c>
      <c r="G2457">
        <v>0</v>
      </c>
      <c r="H2457">
        <v>181547.13</v>
      </c>
    </row>
    <row r="2458" spans="1:8" x14ac:dyDescent="0.25">
      <c r="A2458" t="s">
        <v>729</v>
      </c>
      <c r="B2458">
        <v>28</v>
      </c>
      <c r="C2458" t="s">
        <v>435</v>
      </c>
      <c r="D2458" t="s">
        <v>56</v>
      </c>
      <c r="E2458" t="s">
        <v>79</v>
      </c>
      <c r="F2458" t="s">
        <v>495</v>
      </c>
      <c r="G2458">
        <v>0</v>
      </c>
      <c r="H2458">
        <v>0</v>
      </c>
    </row>
    <row r="2459" spans="1:8" x14ac:dyDescent="0.25">
      <c r="A2459" t="s">
        <v>729</v>
      </c>
      <c r="B2459">
        <v>29</v>
      </c>
      <c r="C2459" t="s">
        <v>436</v>
      </c>
      <c r="D2459" t="s">
        <v>57</v>
      </c>
      <c r="E2459" t="s">
        <v>79</v>
      </c>
      <c r="F2459" t="s">
        <v>495</v>
      </c>
      <c r="G2459">
        <v>0</v>
      </c>
      <c r="H2459">
        <v>43567.11</v>
      </c>
    </row>
    <row r="2460" spans="1:8" x14ac:dyDescent="0.25">
      <c r="A2460" t="s">
        <v>729</v>
      </c>
      <c r="B2460">
        <v>30</v>
      </c>
      <c r="C2460" t="s">
        <v>437</v>
      </c>
      <c r="D2460" t="s">
        <v>58</v>
      </c>
      <c r="E2460" t="s">
        <v>79</v>
      </c>
      <c r="F2460" t="s">
        <v>495</v>
      </c>
      <c r="G2460">
        <v>0</v>
      </c>
      <c r="H2460">
        <v>489591.45</v>
      </c>
    </row>
    <row r="2461" spans="1:8" x14ac:dyDescent="0.25">
      <c r="A2461" t="s">
        <v>729</v>
      </c>
      <c r="B2461">
        <v>31</v>
      </c>
      <c r="C2461" t="s">
        <v>438</v>
      </c>
      <c r="D2461" t="s">
        <v>59</v>
      </c>
      <c r="E2461" t="s">
        <v>79</v>
      </c>
      <c r="F2461" t="s">
        <v>495</v>
      </c>
      <c r="G2461">
        <v>0</v>
      </c>
      <c r="H2461">
        <v>0</v>
      </c>
    </row>
    <row r="2462" spans="1:8" x14ac:dyDescent="0.25">
      <c r="A2462" t="s">
        <v>729</v>
      </c>
      <c r="B2462">
        <v>32</v>
      </c>
      <c r="C2462" t="s">
        <v>439</v>
      </c>
      <c r="D2462" t="s">
        <v>60</v>
      </c>
      <c r="E2462" t="s">
        <v>79</v>
      </c>
      <c r="F2462" t="s">
        <v>495</v>
      </c>
      <c r="G2462">
        <v>0</v>
      </c>
      <c r="H2462">
        <v>0</v>
      </c>
    </row>
    <row r="2463" spans="1:8" x14ac:dyDescent="0.25">
      <c r="A2463" t="s">
        <v>729</v>
      </c>
      <c r="B2463">
        <v>33</v>
      </c>
      <c r="C2463" t="s">
        <v>440</v>
      </c>
      <c r="D2463" t="s">
        <v>61</v>
      </c>
      <c r="E2463" t="s">
        <v>79</v>
      </c>
      <c r="F2463" t="s">
        <v>495</v>
      </c>
      <c r="G2463">
        <v>0</v>
      </c>
      <c r="H2463">
        <v>0</v>
      </c>
    </row>
    <row r="2464" spans="1:8" x14ac:dyDescent="0.25">
      <c r="A2464" t="s">
        <v>729</v>
      </c>
      <c r="B2464">
        <v>34</v>
      </c>
      <c r="C2464" t="s">
        <v>441</v>
      </c>
      <c r="D2464" t="s">
        <v>62</v>
      </c>
      <c r="E2464" t="s">
        <v>79</v>
      </c>
      <c r="F2464" t="s">
        <v>495</v>
      </c>
      <c r="G2464">
        <v>0</v>
      </c>
      <c r="H2464">
        <v>57666.35</v>
      </c>
    </row>
    <row r="2465" spans="1:8" x14ac:dyDescent="0.25">
      <c r="A2465" t="s">
        <v>729</v>
      </c>
      <c r="B2465">
        <v>35</v>
      </c>
      <c r="C2465" t="s">
        <v>442</v>
      </c>
      <c r="D2465" t="s">
        <v>63</v>
      </c>
      <c r="E2465" t="s">
        <v>79</v>
      </c>
      <c r="F2465" t="s">
        <v>495</v>
      </c>
      <c r="G2465">
        <v>0</v>
      </c>
      <c r="H2465">
        <v>9408.01</v>
      </c>
    </row>
    <row r="2466" spans="1:8" x14ac:dyDescent="0.25">
      <c r="A2466" t="s">
        <v>729</v>
      </c>
      <c r="B2466">
        <v>36</v>
      </c>
      <c r="C2466" t="s">
        <v>443</v>
      </c>
      <c r="D2466" t="s">
        <v>64</v>
      </c>
      <c r="E2466" t="s">
        <v>79</v>
      </c>
      <c r="F2466" t="s">
        <v>495</v>
      </c>
      <c r="G2466">
        <v>0</v>
      </c>
      <c r="H2466">
        <v>0</v>
      </c>
    </row>
    <row r="2467" spans="1:8" x14ac:dyDescent="0.25">
      <c r="A2467" t="s">
        <v>729</v>
      </c>
      <c r="B2467">
        <v>37</v>
      </c>
      <c r="C2467" t="s">
        <v>444</v>
      </c>
      <c r="D2467" t="s">
        <v>65</v>
      </c>
      <c r="E2467" t="s">
        <v>79</v>
      </c>
      <c r="F2467" t="s">
        <v>495</v>
      </c>
      <c r="G2467">
        <v>0</v>
      </c>
      <c r="H2467">
        <v>0</v>
      </c>
    </row>
    <row r="2468" spans="1:8" x14ac:dyDescent="0.25">
      <c r="A2468" t="s">
        <v>729</v>
      </c>
      <c r="B2468">
        <v>38</v>
      </c>
      <c r="C2468" t="s">
        <v>445</v>
      </c>
      <c r="D2468" t="s">
        <v>66</v>
      </c>
      <c r="E2468" t="s">
        <v>79</v>
      </c>
      <c r="F2468" t="s">
        <v>495</v>
      </c>
      <c r="G2468">
        <v>0</v>
      </c>
      <c r="H2468">
        <v>0</v>
      </c>
    </row>
    <row r="2469" spans="1:8" x14ac:dyDescent="0.25">
      <c r="A2469" t="s">
        <v>729</v>
      </c>
      <c r="B2469">
        <v>39</v>
      </c>
      <c r="C2469" t="s">
        <v>446</v>
      </c>
      <c r="D2469" t="s">
        <v>67</v>
      </c>
      <c r="E2469" t="s">
        <v>79</v>
      </c>
      <c r="F2469" t="s">
        <v>495</v>
      </c>
      <c r="G2469">
        <v>0</v>
      </c>
      <c r="H2469">
        <v>0</v>
      </c>
    </row>
    <row r="2470" spans="1:8" x14ac:dyDescent="0.25">
      <c r="A2470" t="s">
        <v>729</v>
      </c>
      <c r="B2470">
        <v>40</v>
      </c>
      <c r="C2470" t="s">
        <v>447</v>
      </c>
      <c r="D2470" t="s">
        <v>68</v>
      </c>
      <c r="E2470" t="s">
        <v>79</v>
      </c>
      <c r="F2470" t="s">
        <v>495</v>
      </c>
      <c r="G2470">
        <v>0</v>
      </c>
      <c r="H2470">
        <v>0</v>
      </c>
    </row>
    <row r="2471" spans="1:8" x14ac:dyDescent="0.25">
      <c r="A2471" t="s">
        <v>729</v>
      </c>
      <c r="B2471">
        <v>42</v>
      </c>
      <c r="C2471" t="s">
        <v>448</v>
      </c>
      <c r="D2471" t="s">
        <v>69</v>
      </c>
      <c r="E2471" t="s">
        <v>79</v>
      </c>
      <c r="F2471" t="s">
        <v>495</v>
      </c>
      <c r="G2471">
        <v>0</v>
      </c>
      <c r="H2471">
        <v>0</v>
      </c>
    </row>
    <row r="2472" spans="1:8" x14ac:dyDescent="0.25">
      <c r="A2472" t="s">
        <v>729</v>
      </c>
      <c r="B2472">
        <v>1</v>
      </c>
      <c r="C2472" t="s">
        <v>78</v>
      </c>
      <c r="D2472" t="s">
        <v>29</v>
      </c>
      <c r="E2472" t="s">
        <v>79</v>
      </c>
      <c r="F2472" t="s">
        <v>496</v>
      </c>
      <c r="G2472">
        <v>0</v>
      </c>
      <c r="H2472">
        <v>13458006.710000001</v>
      </c>
    </row>
    <row r="2473" spans="1:8" x14ac:dyDescent="0.25">
      <c r="A2473" t="s">
        <v>729</v>
      </c>
      <c r="B2473">
        <v>2</v>
      </c>
      <c r="C2473" t="s">
        <v>81</v>
      </c>
      <c r="D2473" t="s">
        <v>30</v>
      </c>
      <c r="E2473" t="s">
        <v>79</v>
      </c>
      <c r="F2473" t="s">
        <v>496</v>
      </c>
      <c r="G2473">
        <v>0</v>
      </c>
      <c r="H2473">
        <v>137204.48000000001</v>
      </c>
    </row>
    <row r="2474" spans="1:8" x14ac:dyDescent="0.25">
      <c r="A2474" t="s">
        <v>729</v>
      </c>
      <c r="B2474">
        <v>3</v>
      </c>
      <c r="C2474" t="s">
        <v>82</v>
      </c>
      <c r="D2474" t="s">
        <v>31</v>
      </c>
      <c r="E2474" t="s">
        <v>79</v>
      </c>
      <c r="F2474" t="s">
        <v>496</v>
      </c>
      <c r="G2474">
        <v>0</v>
      </c>
      <c r="H2474">
        <v>3214388.6</v>
      </c>
    </row>
    <row r="2475" spans="1:8" x14ac:dyDescent="0.25">
      <c r="A2475" t="s">
        <v>729</v>
      </c>
      <c r="B2475">
        <v>4</v>
      </c>
      <c r="C2475" t="s">
        <v>83</v>
      </c>
      <c r="D2475" t="s">
        <v>32</v>
      </c>
      <c r="E2475" t="s">
        <v>79</v>
      </c>
      <c r="F2475" t="s">
        <v>496</v>
      </c>
      <c r="G2475">
        <v>0</v>
      </c>
      <c r="H2475">
        <v>1178008.8799999999</v>
      </c>
    </row>
    <row r="2476" spans="1:8" x14ac:dyDescent="0.25">
      <c r="A2476" t="s">
        <v>729</v>
      </c>
      <c r="B2476">
        <v>5</v>
      </c>
      <c r="C2476" t="s">
        <v>84</v>
      </c>
      <c r="D2476" t="s">
        <v>33</v>
      </c>
      <c r="E2476" t="s">
        <v>79</v>
      </c>
      <c r="F2476" t="s">
        <v>496</v>
      </c>
      <c r="G2476">
        <v>0</v>
      </c>
      <c r="H2476">
        <v>455672.81</v>
      </c>
    </row>
    <row r="2477" spans="1:8" x14ac:dyDescent="0.25">
      <c r="A2477" t="s">
        <v>729</v>
      </c>
      <c r="B2477">
        <v>6</v>
      </c>
      <c r="C2477" t="s">
        <v>85</v>
      </c>
      <c r="D2477" t="s">
        <v>34</v>
      </c>
      <c r="E2477" t="s">
        <v>79</v>
      </c>
      <c r="F2477" t="s">
        <v>496</v>
      </c>
      <c r="G2477">
        <v>0</v>
      </c>
      <c r="H2477">
        <v>0</v>
      </c>
    </row>
    <row r="2478" spans="1:8" x14ac:dyDescent="0.25">
      <c r="A2478" t="s">
        <v>729</v>
      </c>
      <c r="B2478">
        <v>7</v>
      </c>
      <c r="C2478" t="s">
        <v>86</v>
      </c>
      <c r="D2478" t="s">
        <v>35</v>
      </c>
      <c r="E2478" t="s">
        <v>79</v>
      </c>
      <c r="F2478" t="s">
        <v>496</v>
      </c>
      <c r="G2478">
        <v>0</v>
      </c>
      <c r="H2478">
        <v>4154926.72</v>
      </c>
    </row>
    <row r="2479" spans="1:8" x14ac:dyDescent="0.25">
      <c r="A2479" t="s">
        <v>729</v>
      </c>
      <c r="B2479">
        <v>8</v>
      </c>
      <c r="C2479" t="s">
        <v>87</v>
      </c>
      <c r="D2479" t="s">
        <v>36</v>
      </c>
      <c r="E2479" t="s">
        <v>79</v>
      </c>
      <c r="F2479" t="s">
        <v>496</v>
      </c>
      <c r="G2479">
        <v>0</v>
      </c>
      <c r="H2479">
        <v>252690.59</v>
      </c>
    </row>
    <row r="2480" spans="1:8" x14ac:dyDescent="0.25">
      <c r="A2480" t="s">
        <v>729</v>
      </c>
      <c r="B2480">
        <v>9</v>
      </c>
      <c r="C2480" t="s">
        <v>88</v>
      </c>
      <c r="D2480" t="s">
        <v>37</v>
      </c>
      <c r="E2480" t="s">
        <v>79</v>
      </c>
      <c r="F2480" t="s">
        <v>496</v>
      </c>
      <c r="G2480">
        <v>0</v>
      </c>
      <c r="H2480">
        <v>111984.03</v>
      </c>
    </row>
    <row r="2481" spans="1:8" x14ac:dyDescent="0.25">
      <c r="A2481" t="s">
        <v>729</v>
      </c>
      <c r="B2481">
        <v>10</v>
      </c>
      <c r="C2481" t="s">
        <v>455</v>
      </c>
      <c r="D2481" t="s">
        <v>38</v>
      </c>
      <c r="E2481" t="s">
        <v>79</v>
      </c>
      <c r="F2481" t="s">
        <v>496</v>
      </c>
      <c r="G2481">
        <v>0</v>
      </c>
      <c r="H2481">
        <v>130315.4</v>
      </c>
    </row>
    <row r="2482" spans="1:8" x14ac:dyDescent="0.25">
      <c r="A2482" t="s">
        <v>729</v>
      </c>
      <c r="B2482">
        <v>11</v>
      </c>
      <c r="C2482" t="s">
        <v>456</v>
      </c>
      <c r="D2482" t="s">
        <v>39</v>
      </c>
      <c r="E2482" t="s">
        <v>79</v>
      </c>
      <c r="F2482" t="s">
        <v>496</v>
      </c>
      <c r="G2482">
        <v>0</v>
      </c>
      <c r="H2482">
        <v>0</v>
      </c>
    </row>
    <row r="2483" spans="1:8" x14ac:dyDescent="0.25">
      <c r="A2483" t="s">
        <v>729</v>
      </c>
      <c r="B2483">
        <v>12</v>
      </c>
      <c r="C2483" t="s">
        <v>419</v>
      </c>
      <c r="D2483" t="s">
        <v>40</v>
      </c>
      <c r="E2483" t="s">
        <v>79</v>
      </c>
      <c r="F2483" t="s">
        <v>496</v>
      </c>
      <c r="G2483">
        <v>0</v>
      </c>
      <c r="H2483">
        <v>1229427.45</v>
      </c>
    </row>
    <row r="2484" spans="1:8" x14ac:dyDescent="0.25">
      <c r="A2484" t="s">
        <v>729</v>
      </c>
      <c r="B2484">
        <v>13</v>
      </c>
      <c r="C2484" t="s">
        <v>420</v>
      </c>
      <c r="D2484" t="s">
        <v>41</v>
      </c>
      <c r="E2484" t="s">
        <v>79</v>
      </c>
      <c r="F2484" t="s">
        <v>496</v>
      </c>
      <c r="G2484">
        <v>0</v>
      </c>
      <c r="H2484">
        <v>3968426.02</v>
      </c>
    </row>
    <row r="2485" spans="1:8" x14ac:dyDescent="0.25">
      <c r="A2485" t="s">
        <v>729</v>
      </c>
      <c r="B2485">
        <v>14</v>
      </c>
      <c r="C2485" t="s">
        <v>421</v>
      </c>
      <c r="D2485" t="s">
        <v>42</v>
      </c>
      <c r="E2485" t="s">
        <v>79</v>
      </c>
      <c r="F2485" t="s">
        <v>496</v>
      </c>
      <c r="G2485">
        <v>0</v>
      </c>
      <c r="H2485">
        <v>1255315.1000000001</v>
      </c>
    </row>
    <row r="2486" spans="1:8" x14ac:dyDescent="0.25">
      <c r="A2486" t="s">
        <v>729</v>
      </c>
      <c r="B2486">
        <v>15</v>
      </c>
      <c r="C2486" t="s">
        <v>422</v>
      </c>
      <c r="D2486" t="s">
        <v>43</v>
      </c>
      <c r="E2486" t="s">
        <v>79</v>
      </c>
      <c r="F2486" t="s">
        <v>496</v>
      </c>
      <c r="G2486">
        <v>0</v>
      </c>
      <c r="H2486">
        <v>340857.02</v>
      </c>
    </row>
    <row r="2487" spans="1:8" x14ac:dyDescent="0.25">
      <c r="A2487" t="s">
        <v>729</v>
      </c>
      <c r="B2487">
        <v>16</v>
      </c>
      <c r="C2487" t="s">
        <v>423</v>
      </c>
      <c r="D2487" t="s">
        <v>44</v>
      </c>
      <c r="E2487" t="s">
        <v>79</v>
      </c>
      <c r="F2487" t="s">
        <v>496</v>
      </c>
      <c r="G2487">
        <v>0</v>
      </c>
      <c r="H2487">
        <v>0</v>
      </c>
    </row>
    <row r="2488" spans="1:8" x14ac:dyDescent="0.25">
      <c r="A2488" t="s">
        <v>729</v>
      </c>
      <c r="B2488">
        <v>17</v>
      </c>
      <c r="C2488" t="s">
        <v>424</v>
      </c>
      <c r="D2488" t="s">
        <v>45</v>
      </c>
      <c r="E2488" t="s">
        <v>79</v>
      </c>
      <c r="F2488" t="s">
        <v>496</v>
      </c>
      <c r="G2488">
        <v>0</v>
      </c>
      <c r="H2488">
        <v>0</v>
      </c>
    </row>
    <row r="2489" spans="1:8" x14ac:dyDescent="0.25">
      <c r="A2489" t="s">
        <v>729</v>
      </c>
      <c r="B2489">
        <v>18</v>
      </c>
      <c r="C2489" t="s">
        <v>425</v>
      </c>
      <c r="D2489" t="s">
        <v>46</v>
      </c>
      <c r="E2489" t="s">
        <v>79</v>
      </c>
      <c r="F2489" t="s">
        <v>496</v>
      </c>
      <c r="G2489">
        <v>0</v>
      </c>
      <c r="H2489">
        <v>0</v>
      </c>
    </row>
    <row r="2490" spans="1:8" x14ac:dyDescent="0.25">
      <c r="A2490" t="s">
        <v>729</v>
      </c>
      <c r="B2490">
        <v>19</v>
      </c>
      <c r="C2490" t="s">
        <v>426</v>
      </c>
      <c r="D2490" t="s">
        <v>47</v>
      </c>
      <c r="E2490" t="s">
        <v>79</v>
      </c>
      <c r="F2490" t="s">
        <v>496</v>
      </c>
      <c r="G2490">
        <v>0</v>
      </c>
      <c r="H2490">
        <v>7746264.3300000001</v>
      </c>
    </row>
    <row r="2491" spans="1:8" x14ac:dyDescent="0.25">
      <c r="A2491" t="s">
        <v>729</v>
      </c>
      <c r="B2491">
        <v>20</v>
      </c>
      <c r="C2491" t="s">
        <v>427</v>
      </c>
      <c r="D2491" t="s">
        <v>48</v>
      </c>
      <c r="E2491" t="s">
        <v>79</v>
      </c>
      <c r="F2491" t="s">
        <v>496</v>
      </c>
      <c r="G2491">
        <v>0</v>
      </c>
      <c r="H2491">
        <v>161353.62</v>
      </c>
    </row>
    <row r="2492" spans="1:8" x14ac:dyDescent="0.25">
      <c r="A2492" t="s">
        <v>729</v>
      </c>
      <c r="B2492">
        <v>21</v>
      </c>
      <c r="C2492" t="s">
        <v>428</v>
      </c>
      <c r="D2492" t="s">
        <v>49</v>
      </c>
      <c r="E2492" t="s">
        <v>79</v>
      </c>
      <c r="F2492" t="s">
        <v>496</v>
      </c>
      <c r="G2492">
        <v>0</v>
      </c>
      <c r="H2492">
        <v>0</v>
      </c>
    </row>
    <row r="2493" spans="1:8" x14ac:dyDescent="0.25">
      <c r="A2493" t="s">
        <v>729</v>
      </c>
      <c r="B2493">
        <v>22</v>
      </c>
      <c r="C2493" t="s">
        <v>429</v>
      </c>
      <c r="D2493" t="s">
        <v>50</v>
      </c>
      <c r="E2493" t="s">
        <v>79</v>
      </c>
      <c r="F2493" t="s">
        <v>496</v>
      </c>
      <c r="G2493">
        <v>0</v>
      </c>
      <c r="H2493">
        <v>0</v>
      </c>
    </row>
    <row r="2494" spans="1:8" x14ac:dyDescent="0.25">
      <c r="A2494" t="s">
        <v>729</v>
      </c>
      <c r="B2494">
        <v>23</v>
      </c>
      <c r="C2494" t="s">
        <v>430</v>
      </c>
      <c r="D2494" t="s">
        <v>51</v>
      </c>
      <c r="E2494" t="s">
        <v>79</v>
      </c>
      <c r="F2494" t="s">
        <v>496</v>
      </c>
      <c r="G2494">
        <v>0</v>
      </c>
      <c r="H2494">
        <v>46972.12</v>
      </c>
    </row>
    <row r="2495" spans="1:8" x14ac:dyDescent="0.25">
      <c r="A2495" t="s">
        <v>729</v>
      </c>
      <c r="B2495">
        <v>24</v>
      </c>
      <c r="C2495" t="s">
        <v>431</v>
      </c>
      <c r="D2495" t="s">
        <v>52</v>
      </c>
      <c r="E2495" t="s">
        <v>79</v>
      </c>
      <c r="F2495" t="s">
        <v>496</v>
      </c>
      <c r="G2495">
        <v>0</v>
      </c>
      <c r="H2495">
        <v>0</v>
      </c>
    </row>
    <row r="2496" spans="1:8" x14ac:dyDescent="0.25">
      <c r="A2496" t="s">
        <v>729</v>
      </c>
      <c r="B2496">
        <v>25</v>
      </c>
      <c r="C2496" t="s">
        <v>432</v>
      </c>
      <c r="D2496" t="s">
        <v>53</v>
      </c>
      <c r="E2496" t="s">
        <v>79</v>
      </c>
      <c r="F2496" t="s">
        <v>496</v>
      </c>
      <c r="G2496">
        <v>0</v>
      </c>
      <c r="H2496">
        <v>235764.74</v>
      </c>
    </row>
    <row r="2497" spans="1:8" x14ac:dyDescent="0.25">
      <c r="A2497" t="s">
        <v>729</v>
      </c>
      <c r="B2497">
        <v>26</v>
      </c>
      <c r="C2497" t="s">
        <v>433</v>
      </c>
      <c r="D2497" t="s">
        <v>54</v>
      </c>
      <c r="E2497" t="s">
        <v>79</v>
      </c>
      <c r="F2497" t="s">
        <v>496</v>
      </c>
      <c r="G2497">
        <v>0</v>
      </c>
      <c r="H2497">
        <v>805060.89</v>
      </c>
    </row>
    <row r="2498" spans="1:8" x14ac:dyDescent="0.25">
      <c r="A2498" t="s">
        <v>729</v>
      </c>
      <c r="B2498">
        <v>27</v>
      </c>
      <c r="C2498" t="s">
        <v>434</v>
      </c>
      <c r="D2498" t="s">
        <v>55</v>
      </c>
      <c r="E2498" t="s">
        <v>79</v>
      </c>
      <c r="F2498" t="s">
        <v>496</v>
      </c>
      <c r="G2498">
        <v>0</v>
      </c>
      <c r="H2498">
        <v>217216.74</v>
      </c>
    </row>
    <row r="2499" spans="1:8" x14ac:dyDescent="0.25">
      <c r="A2499" t="s">
        <v>729</v>
      </c>
      <c r="B2499">
        <v>28</v>
      </c>
      <c r="C2499" t="s">
        <v>435</v>
      </c>
      <c r="D2499" t="s">
        <v>56</v>
      </c>
      <c r="E2499" t="s">
        <v>79</v>
      </c>
      <c r="F2499" t="s">
        <v>496</v>
      </c>
      <c r="G2499">
        <v>0</v>
      </c>
      <c r="H2499">
        <v>0</v>
      </c>
    </row>
    <row r="2500" spans="1:8" x14ac:dyDescent="0.25">
      <c r="A2500" t="s">
        <v>729</v>
      </c>
      <c r="B2500">
        <v>29</v>
      </c>
      <c r="C2500" t="s">
        <v>436</v>
      </c>
      <c r="D2500" t="s">
        <v>57</v>
      </c>
      <c r="E2500" t="s">
        <v>79</v>
      </c>
      <c r="F2500" t="s">
        <v>496</v>
      </c>
      <c r="G2500">
        <v>0</v>
      </c>
      <c r="H2500">
        <v>38231.97</v>
      </c>
    </row>
    <row r="2501" spans="1:8" x14ac:dyDescent="0.25">
      <c r="A2501" t="s">
        <v>729</v>
      </c>
      <c r="B2501">
        <v>30</v>
      </c>
      <c r="C2501" t="s">
        <v>437</v>
      </c>
      <c r="D2501" t="s">
        <v>58</v>
      </c>
      <c r="E2501" t="s">
        <v>79</v>
      </c>
      <c r="F2501" t="s">
        <v>496</v>
      </c>
      <c r="G2501">
        <v>0</v>
      </c>
      <c r="H2501">
        <v>959480.09</v>
      </c>
    </row>
    <row r="2502" spans="1:8" x14ac:dyDescent="0.25">
      <c r="A2502" t="s">
        <v>729</v>
      </c>
      <c r="B2502">
        <v>31</v>
      </c>
      <c r="C2502" t="s">
        <v>438</v>
      </c>
      <c r="D2502" t="s">
        <v>59</v>
      </c>
      <c r="E2502" t="s">
        <v>79</v>
      </c>
      <c r="F2502" t="s">
        <v>496</v>
      </c>
      <c r="G2502">
        <v>0</v>
      </c>
      <c r="H2502">
        <v>0</v>
      </c>
    </row>
    <row r="2503" spans="1:8" x14ac:dyDescent="0.25">
      <c r="A2503" t="s">
        <v>729</v>
      </c>
      <c r="B2503">
        <v>32</v>
      </c>
      <c r="C2503" t="s">
        <v>439</v>
      </c>
      <c r="D2503" t="s">
        <v>60</v>
      </c>
      <c r="E2503" t="s">
        <v>79</v>
      </c>
      <c r="F2503" t="s">
        <v>496</v>
      </c>
      <c r="G2503">
        <v>0</v>
      </c>
      <c r="H2503">
        <v>0</v>
      </c>
    </row>
    <row r="2504" spans="1:8" x14ac:dyDescent="0.25">
      <c r="A2504" t="s">
        <v>729</v>
      </c>
      <c r="B2504">
        <v>33</v>
      </c>
      <c r="C2504" t="s">
        <v>440</v>
      </c>
      <c r="D2504" t="s">
        <v>61</v>
      </c>
      <c r="E2504" t="s">
        <v>79</v>
      </c>
      <c r="F2504" t="s">
        <v>496</v>
      </c>
      <c r="G2504">
        <v>0</v>
      </c>
      <c r="H2504">
        <v>0</v>
      </c>
    </row>
    <row r="2505" spans="1:8" x14ac:dyDescent="0.25">
      <c r="A2505" t="s">
        <v>729</v>
      </c>
      <c r="B2505">
        <v>34</v>
      </c>
      <c r="C2505" t="s">
        <v>441</v>
      </c>
      <c r="D2505" t="s">
        <v>62</v>
      </c>
      <c r="E2505" t="s">
        <v>79</v>
      </c>
      <c r="F2505" t="s">
        <v>496</v>
      </c>
      <c r="G2505">
        <v>0</v>
      </c>
      <c r="H2505">
        <v>51683.69</v>
      </c>
    </row>
    <row r="2506" spans="1:8" x14ac:dyDescent="0.25">
      <c r="A2506" t="s">
        <v>729</v>
      </c>
      <c r="B2506">
        <v>35</v>
      </c>
      <c r="C2506" t="s">
        <v>442</v>
      </c>
      <c r="D2506" t="s">
        <v>63</v>
      </c>
      <c r="E2506" t="s">
        <v>79</v>
      </c>
      <c r="F2506" t="s">
        <v>496</v>
      </c>
      <c r="G2506">
        <v>0</v>
      </c>
      <c r="H2506">
        <v>3730164.36</v>
      </c>
    </row>
    <row r="2507" spans="1:8" x14ac:dyDescent="0.25">
      <c r="A2507" t="s">
        <v>729</v>
      </c>
      <c r="B2507">
        <v>36</v>
      </c>
      <c r="C2507" t="s">
        <v>443</v>
      </c>
      <c r="D2507" t="s">
        <v>64</v>
      </c>
      <c r="E2507" t="s">
        <v>79</v>
      </c>
      <c r="F2507" t="s">
        <v>496</v>
      </c>
      <c r="G2507">
        <v>0</v>
      </c>
      <c r="H2507">
        <v>0</v>
      </c>
    </row>
    <row r="2508" spans="1:8" x14ac:dyDescent="0.25">
      <c r="A2508" t="s">
        <v>729</v>
      </c>
      <c r="B2508">
        <v>37</v>
      </c>
      <c r="C2508" t="s">
        <v>444</v>
      </c>
      <c r="D2508" t="s">
        <v>65</v>
      </c>
      <c r="E2508" t="s">
        <v>79</v>
      </c>
      <c r="F2508" t="s">
        <v>496</v>
      </c>
      <c r="G2508">
        <v>0</v>
      </c>
      <c r="H2508">
        <v>0</v>
      </c>
    </row>
    <row r="2509" spans="1:8" x14ac:dyDescent="0.25">
      <c r="A2509" t="s">
        <v>729</v>
      </c>
      <c r="B2509">
        <v>38</v>
      </c>
      <c r="C2509" t="s">
        <v>445</v>
      </c>
      <c r="D2509" t="s">
        <v>66</v>
      </c>
      <c r="E2509" t="s">
        <v>79</v>
      </c>
      <c r="F2509" t="s">
        <v>496</v>
      </c>
      <c r="G2509">
        <v>0</v>
      </c>
      <c r="H2509">
        <v>745611.73</v>
      </c>
    </row>
    <row r="2510" spans="1:8" x14ac:dyDescent="0.25">
      <c r="A2510" t="s">
        <v>729</v>
      </c>
      <c r="B2510">
        <v>39</v>
      </c>
      <c r="C2510" t="s">
        <v>446</v>
      </c>
      <c r="D2510" t="s">
        <v>67</v>
      </c>
      <c r="E2510" t="s">
        <v>79</v>
      </c>
      <c r="F2510" t="s">
        <v>496</v>
      </c>
      <c r="G2510">
        <v>0</v>
      </c>
      <c r="H2510">
        <v>0</v>
      </c>
    </row>
    <row r="2511" spans="1:8" x14ac:dyDescent="0.25">
      <c r="A2511" t="s">
        <v>729</v>
      </c>
      <c r="B2511">
        <v>40</v>
      </c>
      <c r="C2511" t="s">
        <v>447</v>
      </c>
      <c r="D2511" t="s">
        <v>68</v>
      </c>
      <c r="E2511" t="s">
        <v>79</v>
      </c>
      <c r="F2511" t="s">
        <v>496</v>
      </c>
      <c r="G2511">
        <v>0</v>
      </c>
      <c r="H2511">
        <v>0</v>
      </c>
    </row>
    <row r="2512" spans="1:8" x14ac:dyDescent="0.25">
      <c r="A2512" t="s">
        <v>729</v>
      </c>
      <c r="B2512">
        <v>42</v>
      </c>
      <c r="C2512" t="s">
        <v>448</v>
      </c>
      <c r="D2512" t="s">
        <v>69</v>
      </c>
      <c r="E2512" t="s">
        <v>79</v>
      </c>
      <c r="F2512" t="s">
        <v>496</v>
      </c>
      <c r="G2512">
        <v>0</v>
      </c>
      <c r="H2512">
        <v>0</v>
      </c>
    </row>
    <row r="2513" spans="1:8" x14ac:dyDescent="0.25">
      <c r="A2513" t="s">
        <v>729</v>
      </c>
      <c r="B2513">
        <v>1</v>
      </c>
      <c r="C2513" t="s">
        <v>78</v>
      </c>
      <c r="D2513" t="s">
        <v>29</v>
      </c>
      <c r="E2513" t="s">
        <v>79</v>
      </c>
      <c r="F2513" t="s">
        <v>535</v>
      </c>
      <c r="G2513">
        <v>0</v>
      </c>
      <c r="H2513">
        <v>1.2229999999999999E-3</v>
      </c>
    </row>
    <row r="2514" spans="1:8" x14ac:dyDescent="0.25">
      <c r="A2514" t="s">
        <v>729</v>
      </c>
      <c r="B2514">
        <v>2</v>
      </c>
      <c r="C2514" t="s">
        <v>81</v>
      </c>
      <c r="D2514" t="s">
        <v>30</v>
      </c>
      <c r="E2514" t="s">
        <v>79</v>
      </c>
      <c r="F2514" t="s">
        <v>535</v>
      </c>
      <c r="G2514">
        <v>0</v>
      </c>
      <c r="H2514">
        <v>8.8199999999999997E-4</v>
      </c>
    </row>
    <row r="2515" spans="1:8" x14ac:dyDescent="0.25">
      <c r="A2515" t="s">
        <v>729</v>
      </c>
      <c r="B2515">
        <v>3</v>
      </c>
      <c r="C2515" t="s">
        <v>82</v>
      </c>
      <c r="D2515" t="s">
        <v>31</v>
      </c>
      <c r="E2515" t="s">
        <v>79</v>
      </c>
      <c r="F2515" t="s">
        <v>535</v>
      </c>
      <c r="G2515">
        <v>0</v>
      </c>
      <c r="H2515">
        <v>4.7199999999999998E-4</v>
      </c>
    </row>
    <row r="2516" spans="1:8" x14ac:dyDescent="0.25">
      <c r="A2516" t="s">
        <v>729</v>
      </c>
      <c r="B2516">
        <v>4</v>
      </c>
      <c r="C2516" t="s">
        <v>83</v>
      </c>
      <c r="D2516" t="s">
        <v>32</v>
      </c>
      <c r="E2516" t="s">
        <v>79</v>
      </c>
      <c r="F2516" t="s">
        <v>535</v>
      </c>
      <c r="G2516">
        <v>0</v>
      </c>
      <c r="H2516">
        <v>7.9699999999999997E-4</v>
      </c>
    </row>
    <row r="2517" spans="1:8" x14ac:dyDescent="0.25">
      <c r="A2517" t="s">
        <v>729</v>
      </c>
      <c r="B2517">
        <v>5</v>
      </c>
      <c r="C2517" t="s">
        <v>84</v>
      </c>
      <c r="D2517" t="s">
        <v>33</v>
      </c>
      <c r="E2517" t="s">
        <v>79</v>
      </c>
      <c r="F2517" t="s">
        <v>535</v>
      </c>
      <c r="G2517">
        <v>0</v>
      </c>
      <c r="H2517">
        <v>8.3699999999999996E-4</v>
      </c>
    </row>
    <row r="2518" spans="1:8" x14ac:dyDescent="0.25">
      <c r="A2518" t="s">
        <v>729</v>
      </c>
      <c r="B2518">
        <v>6</v>
      </c>
      <c r="C2518" t="s">
        <v>85</v>
      </c>
      <c r="D2518" t="s">
        <v>34</v>
      </c>
      <c r="E2518" t="s">
        <v>79</v>
      </c>
      <c r="F2518" t="s">
        <v>535</v>
      </c>
      <c r="G2518">
        <v>0</v>
      </c>
      <c r="H2518">
        <v>0</v>
      </c>
    </row>
    <row r="2519" spans="1:8" x14ac:dyDescent="0.25">
      <c r="A2519" t="s">
        <v>729</v>
      </c>
      <c r="B2519">
        <v>7</v>
      </c>
      <c r="C2519" t="s">
        <v>86</v>
      </c>
      <c r="D2519" t="s">
        <v>35</v>
      </c>
      <c r="E2519" t="s">
        <v>79</v>
      </c>
      <c r="F2519" t="s">
        <v>535</v>
      </c>
      <c r="G2519">
        <v>0</v>
      </c>
      <c r="H2519">
        <v>1.2340000000000001E-3</v>
      </c>
    </row>
    <row r="2520" spans="1:8" x14ac:dyDescent="0.25">
      <c r="A2520" t="s">
        <v>729</v>
      </c>
      <c r="B2520">
        <v>8</v>
      </c>
      <c r="C2520" t="s">
        <v>87</v>
      </c>
      <c r="D2520" t="s">
        <v>36</v>
      </c>
      <c r="E2520" t="s">
        <v>79</v>
      </c>
      <c r="F2520" t="s">
        <v>535</v>
      </c>
      <c r="G2520">
        <v>0</v>
      </c>
      <c r="H2520">
        <v>1.1329999999999999E-3</v>
      </c>
    </row>
    <row r="2521" spans="1:8" x14ac:dyDescent="0.25">
      <c r="A2521" t="s">
        <v>729</v>
      </c>
      <c r="B2521">
        <v>9</v>
      </c>
      <c r="C2521" t="s">
        <v>88</v>
      </c>
      <c r="D2521" t="s">
        <v>37</v>
      </c>
      <c r="E2521" t="s">
        <v>79</v>
      </c>
      <c r="F2521" t="s">
        <v>535</v>
      </c>
      <c r="G2521">
        <v>0</v>
      </c>
      <c r="H2521">
        <v>1.7440000000000001E-3</v>
      </c>
    </row>
    <row r="2522" spans="1:8" x14ac:dyDescent="0.25">
      <c r="A2522" t="s">
        <v>729</v>
      </c>
      <c r="B2522">
        <v>10</v>
      </c>
      <c r="C2522" t="s">
        <v>455</v>
      </c>
      <c r="D2522" t="s">
        <v>38</v>
      </c>
      <c r="E2522" t="s">
        <v>79</v>
      </c>
      <c r="F2522" t="s">
        <v>535</v>
      </c>
      <c r="G2522">
        <v>0</v>
      </c>
      <c r="H2522">
        <v>1.279E-3</v>
      </c>
    </row>
    <row r="2523" spans="1:8" x14ac:dyDescent="0.25">
      <c r="A2523" t="s">
        <v>729</v>
      </c>
      <c r="B2523">
        <v>11</v>
      </c>
      <c r="C2523" t="s">
        <v>456</v>
      </c>
      <c r="D2523" t="s">
        <v>39</v>
      </c>
      <c r="E2523" t="s">
        <v>79</v>
      </c>
      <c r="F2523" t="s">
        <v>535</v>
      </c>
      <c r="G2523">
        <v>0</v>
      </c>
      <c r="H2523">
        <v>9.2699999999999998E-4</v>
      </c>
    </row>
    <row r="2524" spans="1:8" x14ac:dyDescent="0.25">
      <c r="A2524" t="s">
        <v>729</v>
      </c>
      <c r="B2524">
        <v>12</v>
      </c>
      <c r="C2524" t="s">
        <v>419</v>
      </c>
      <c r="D2524" t="s">
        <v>40</v>
      </c>
      <c r="E2524" t="s">
        <v>79</v>
      </c>
      <c r="F2524" t="s">
        <v>535</v>
      </c>
      <c r="G2524">
        <v>0</v>
      </c>
      <c r="H2524">
        <v>7.4200000000000004E-4</v>
      </c>
    </row>
    <row r="2525" spans="1:8" x14ac:dyDescent="0.25">
      <c r="A2525" t="s">
        <v>729</v>
      </c>
      <c r="B2525">
        <v>13</v>
      </c>
      <c r="C2525" t="s">
        <v>420</v>
      </c>
      <c r="D2525" t="s">
        <v>41</v>
      </c>
      <c r="E2525" t="s">
        <v>79</v>
      </c>
      <c r="F2525" t="s">
        <v>535</v>
      </c>
      <c r="G2525">
        <v>0</v>
      </c>
      <c r="H2525">
        <v>5.3499999999999999E-4</v>
      </c>
    </row>
    <row r="2526" spans="1:8" x14ac:dyDescent="0.25">
      <c r="A2526" t="s">
        <v>729</v>
      </c>
      <c r="B2526">
        <v>14</v>
      </c>
      <c r="C2526" t="s">
        <v>421</v>
      </c>
      <c r="D2526" t="s">
        <v>42</v>
      </c>
      <c r="E2526" t="s">
        <v>79</v>
      </c>
      <c r="F2526" t="s">
        <v>535</v>
      </c>
      <c r="G2526">
        <v>0</v>
      </c>
      <c r="H2526">
        <v>1.6000000000000001E-3</v>
      </c>
    </row>
    <row r="2527" spans="1:8" x14ac:dyDescent="0.25">
      <c r="A2527" t="s">
        <v>729</v>
      </c>
      <c r="B2527">
        <v>15</v>
      </c>
      <c r="C2527" t="s">
        <v>422</v>
      </c>
      <c r="D2527" t="s">
        <v>43</v>
      </c>
      <c r="E2527" t="s">
        <v>79</v>
      </c>
      <c r="F2527" t="s">
        <v>535</v>
      </c>
      <c r="G2527">
        <v>0</v>
      </c>
      <c r="H2527">
        <v>2.7799999999999998E-4</v>
      </c>
    </row>
    <row r="2528" spans="1:8" x14ac:dyDescent="0.25">
      <c r="A2528" t="s">
        <v>729</v>
      </c>
      <c r="B2528">
        <v>16</v>
      </c>
      <c r="C2528" t="s">
        <v>423</v>
      </c>
      <c r="D2528" t="s">
        <v>44</v>
      </c>
      <c r="E2528" t="s">
        <v>79</v>
      </c>
      <c r="F2528" t="s">
        <v>535</v>
      </c>
      <c r="G2528">
        <v>0</v>
      </c>
      <c r="H2528">
        <v>5.7300000000000005E-4</v>
      </c>
    </row>
    <row r="2529" spans="1:8" x14ac:dyDescent="0.25">
      <c r="A2529" t="s">
        <v>729</v>
      </c>
      <c r="B2529">
        <v>17</v>
      </c>
      <c r="C2529" t="s">
        <v>424</v>
      </c>
      <c r="D2529" t="s">
        <v>45</v>
      </c>
      <c r="E2529" t="s">
        <v>79</v>
      </c>
      <c r="F2529" t="s">
        <v>535</v>
      </c>
      <c r="G2529">
        <v>0</v>
      </c>
      <c r="H2529">
        <v>6.5600000000000001E-4</v>
      </c>
    </row>
    <row r="2530" spans="1:8" x14ac:dyDescent="0.25">
      <c r="A2530" t="s">
        <v>729</v>
      </c>
      <c r="B2530">
        <v>18</v>
      </c>
      <c r="C2530" t="s">
        <v>425</v>
      </c>
      <c r="D2530" t="s">
        <v>46</v>
      </c>
      <c r="E2530" t="s">
        <v>79</v>
      </c>
      <c r="F2530" t="s">
        <v>535</v>
      </c>
      <c r="G2530">
        <v>0</v>
      </c>
      <c r="H2530">
        <v>0</v>
      </c>
    </row>
    <row r="2531" spans="1:8" x14ac:dyDescent="0.25">
      <c r="A2531" t="s">
        <v>729</v>
      </c>
      <c r="B2531">
        <v>19</v>
      </c>
      <c r="C2531" t="s">
        <v>426</v>
      </c>
      <c r="D2531" t="s">
        <v>47</v>
      </c>
      <c r="E2531" t="s">
        <v>79</v>
      </c>
      <c r="F2531" t="s">
        <v>535</v>
      </c>
      <c r="G2531">
        <v>0</v>
      </c>
      <c r="H2531">
        <v>1.2999999999999999E-3</v>
      </c>
    </row>
    <row r="2532" spans="1:8" x14ac:dyDescent="0.25">
      <c r="A2532" t="s">
        <v>729</v>
      </c>
      <c r="B2532">
        <v>20</v>
      </c>
      <c r="C2532" t="s">
        <v>427</v>
      </c>
      <c r="D2532" t="s">
        <v>48</v>
      </c>
      <c r="E2532" t="s">
        <v>79</v>
      </c>
      <c r="F2532" t="s">
        <v>535</v>
      </c>
      <c r="G2532">
        <v>0</v>
      </c>
      <c r="H2532">
        <v>9.2199999999999997E-4</v>
      </c>
    </row>
    <row r="2533" spans="1:8" x14ac:dyDescent="0.25">
      <c r="A2533" t="s">
        <v>729</v>
      </c>
      <c r="B2533">
        <v>21</v>
      </c>
      <c r="C2533" t="s">
        <v>428</v>
      </c>
      <c r="D2533" t="s">
        <v>49</v>
      </c>
      <c r="E2533" t="s">
        <v>79</v>
      </c>
      <c r="F2533" t="s">
        <v>535</v>
      </c>
      <c r="G2533">
        <v>0</v>
      </c>
      <c r="H2533">
        <v>1.05E-4</v>
      </c>
    </row>
    <row r="2534" spans="1:8" x14ac:dyDescent="0.25">
      <c r="A2534" t="s">
        <v>729</v>
      </c>
      <c r="B2534">
        <v>22</v>
      </c>
      <c r="C2534" t="s">
        <v>429</v>
      </c>
      <c r="D2534" t="s">
        <v>50</v>
      </c>
      <c r="E2534" t="s">
        <v>79</v>
      </c>
      <c r="F2534" t="s">
        <v>535</v>
      </c>
      <c r="G2534">
        <v>0</v>
      </c>
      <c r="H2534">
        <v>5.4299999999999997E-4</v>
      </c>
    </row>
    <row r="2535" spans="1:8" x14ac:dyDescent="0.25">
      <c r="A2535" t="s">
        <v>729</v>
      </c>
      <c r="B2535">
        <v>23</v>
      </c>
      <c r="C2535" t="s">
        <v>430</v>
      </c>
      <c r="D2535" t="s">
        <v>51</v>
      </c>
      <c r="E2535" t="s">
        <v>79</v>
      </c>
      <c r="F2535" t="s">
        <v>535</v>
      </c>
      <c r="G2535">
        <v>0</v>
      </c>
      <c r="H2535">
        <v>1.34E-3</v>
      </c>
    </row>
    <row r="2536" spans="1:8" x14ac:dyDescent="0.25">
      <c r="A2536" t="s">
        <v>729</v>
      </c>
      <c r="B2536">
        <v>24</v>
      </c>
      <c r="C2536" t="s">
        <v>431</v>
      </c>
      <c r="D2536" t="s">
        <v>52</v>
      </c>
      <c r="E2536" t="s">
        <v>79</v>
      </c>
      <c r="F2536" t="s">
        <v>535</v>
      </c>
      <c r="G2536">
        <v>0</v>
      </c>
      <c r="H2536">
        <v>6.4499999999999996E-4</v>
      </c>
    </row>
    <row r="2537" spans="1:8" x14ac:dyDescent="0.25">
      <c r="A2537" t="s">
        <v>729</v>
      </c>
      <c r="B2537">
        <v>25</v>
      </c>
      <c r="C2537" t="s">
        <v>432</v>
      </c>
      <c r="D2537" t="s">
        <v>53</v>
      </c>
      <c r="E2537" t="s">
        <v>79</v>
      </c>
      <c r="F2537" t="s">
        <v>535</v>
      </c>
      <c r="G2537">
        <v>0</v>
      </c>
      <c r="H2537">
        <v>1.6000000000000001E-3</v>
      </c>
    </row>
    <row r="2538" spans="1:8" x14ac:dyDescent="0.25">
      <c r="A2538" t="s">
        <v>729</v>
      </c>
      <c r="B2538">
        <v>26</v>
      </c>
      <c r="C2538" t="s">
        <v>433</v>
      </c>
      <c r="D2538" t="s">
        <v>54</v>
      </c>
      <c r="E2538" t="s">
        <v>79</v>
      </c>
      <c r="F2538" t="s">
        <v>535</v>
      </c>
      <c r="G2538">
        <v>0</v>
      </c>
      <c r="H2538">
        <v>8.5999999999999998E-4</v>
      </c>
    </row>
    <row r="2539" spans="1:8" x14ac:dyDescent="0.25">
      <c r="A2539" t="s">
        <v>729</v>
      </c>
      <c r="B2539">
        <v>27</v>
      </c>
      <c r="C2539" t="s">
        <v>434</v>
      </c>
      <c r="D2539" t="s">
        <v>55</v>
      </c>
      <c r="E2539" t="s">
        <v>79</v>
      </c>
      <c r="F2539" t="s">
        <v>535</v>
      </c>
      <c r="G2539">
        <v>0</v>
      </c>
      <c r="H2539">
        <v>1.0640000000000001E-3</v>
      </c>
    </row>
    <row r="2540" spans="1:8" x14ac:dyDescent="0.25">
      <c r="A2540" t="s">
        <v>729</v>
      </c>
      <c r="B2540">
        <v>28</v>
      </c>
      <c r="C2540" t="s">
        <v>435</v>
      </c>
      <c r="D2540" t="s">
        <v>56</v>
      </c>
      <c r="E2540" t="s">
        <v>79</v>
      </c>
      <c r="F2540" t="s">
        <v>535</v>
      </c>
      <c r="G2540">
        <v>0</v>
      </c>
      <c r="H2540">
        <v>5.0799999999999999E-4</v>
      </c>
    </row>
    <row r="2541" spans="1:8" x14ac:dyDescent="0.25">
      <c r="A2541" t="s">
        <v>729</v>
      </c>
      <c r="B2541">
        <v>29</v>
      </c>
      <c r="C2541" t="s">
        <v>436</v>
      </c>
      <c r="D2541" t="s">
        <v>57</v>
      </c>
      <c r="E2541" t="s">
        <v>79</v>
      </c>
      <c r="F2541" t="s">
        <v>535</v>
      </c>
      <c r="G2541">
        <v>0</v>
      </c>
      <c r="H2541">
        <v>1.519E-3</v>
      </c>
    </row>
    <row r="2542" spans="1:8" x14ac:dyDescent="0.25">
      <c r="A2542" t="s">
        <v>729</v>
      </c>
      <c r="B2542">
        <v>30</v>
      </c>
      <c r="C2542" t="s">
        <v>437</v>
      </c>
      <c r="D2542" t="s">
        <v>58</v>
      </c>
      <c r="E2542" t="s">
        <v>79</v>
      </c>
      <c r="F2542" t="s">
        <v>535</v>
      </c>
      <c r="G2542">
        <v>0</v>
      </c>
      <c r="H2542">
        <v>1.838E-3</v>
      </c>
    </row>
    <row r="2543" spans="1:8" x14ac:dyDescent="0.25">
      <c r="A2543" t="s">
        <v>729</v>
      </c>
      <c r="B2543">
        <v>31</v>
      </c>
      <c r="C2543" t="s">
        <v>438</v>
      </c>
      <c r="D2543" t="s">
        <v>59</v>
      </c>
      <c r="E2543" t="s">
        <v>79</v>
      </c>
      <c r="F2543" t="s">
        <v>535</v>
      </c>
      <c r="G2543">
        <v>0</v>
      </c>
      <c r="H2543">
        <v>0</v>
      </c>
    </row>
    <row r="2544" spans="1:8" x14ac:dyDescent="0.25">
      <c r="A2544" t="s">
        <v>729</v>
      </c>
      <c r="B2544">
        <v>32</v>
      </c>
      <c r="C2544" t="s">
        <v>439</v>
      </c>
      <c r="D2544" t="s">
        <v>60</v>
      </c>
      <c r="E2544" t="s">
        <v>79</v>
      </c>
      <c r="F2544" t="s">
        <v>535</v>
      </c>
      <c r="G2544">
        <v>0</v>
      </c>
      <c r="H2544">
        <v>1.1789999999999999E-3</v>
      </c>
    </row>
    <row r="2545" spans="1:8" x14ac:dyDescent="0.25">
      <c r="A2545" t="s">
        <v>729</v>
      </c>
      <c r="B2545">
        <v>33</v>
      </c>
      <c r="C2545" t="s">
        <v>440</v>
      </c>
      <c r="D2545" t="s">
        <v>61</v>
      </c>
      <c r="E2545" t="s">
        <v>79</v>
      </c>
      <c r="F2545" t="s">
        <v>535</v>
      </c>
      <c r="G2545">
        <v>0</v>
      </c>
      <c r="H2545">
        <v>1.0939999999999999E-3</v>
      </c>
    </row>
    <row r="2546" spans="1:8" x14ac:dyDescent="0.25">
      <c r="A2546" t="s">
        <v>729</v>
      </c>
      <c r="B2546">
        <v>34</v>
      </c>
      <c r="C2546" t="s">
        <v>441</v>
      </c>
      <c r="D2546" t="s">
        <v>62</v>
      </c>
      <c r="E2546" t="s">
        <v>79</v>
      </c>
      <c r="F2546" t="s">
        <v>535</v>
      </c>
      <c r="G2546">
        <v>0</v>
      </c>
      <c r="H2546">
        <v>6.96E-4</v>
      </c>
    </row>
    <row r="2547" spans="1:8" x14ac:dyDescent="0.25">
      <c r="A2547" t="s">
        <v>729</v>
      </c>
      <c r="B2547">
        <v>35</v>
      </c>
      <c r="C2547" t="s">
        <v>442</v>
      </c>
      <c r="D2547" t="s">
        <v>63</v>
      </c>
      <c r="E2547" t="s">
        <v>79</v>
      </c>
      <c r="F2547" t="s">
        <v>535</v>
      </c>
      <c r="G2547">
        <v>0</v>
      </c>
      <c r="H2547">
        <v>7.4299999999999995E-4</v>
      </c>
    </row>
    <row r="2548" spans="1:8" x14ac:dyDescent="0.25">
      <c r="A2548" t="s">
        <v>729</v>
      </c>
      <c r="B2548">
        <v>36</v>
      </c>
      <c r="C2548" t="s">
        <v>443</v>
      </c>
      <c r="D2548" t="s">
        <v>64</v>
      </c>
      <c r="E2548" t="s">
        <v>79</v>
      </c>
      <c r="F2548" t="s">
        <v>535</v>
      </c>
      <c r="G2548">
        <v>0</v>
      </c>
      <c r="H2548">
        <v>4.6999999999999999E-4</v>
      </c>
    </row>
    <row r="2549" spans="1:8" x14ac:dyDescent="0.25">
      <c r="A2549" t="s">
        <v>729</v>
      </c>
      <c r="B2549">
        <v>37</v>
      </c>
      <c r="C2549" t="s">
        <v>444</v>
      </c>
      <c r="D2549" t="s">
        <v>65</v>
      </c>
      <c r="E2549" t="s">
        <v>79</v>
      </c>
      <c r="F2549" t="s">
        <v>535</v>
      </c>
      <c r="G2549">
        <v>0</v>
      </c>
      <c r="H2549">
        <v>1.4660000000000001E-3</v>
      </c>
    </row>
    <row r="2550" spans="1:8" x14ac:dyDescent="0.25">
      <c r="A2550" t="s">
        <v>729</v>
      </c>
      <c r="B2550">
        <v>38</v>
      </c>
      <c r="C2550" t="s">
        <v>445</v>
      </c>
      <c r="D2550" t="s">
        <v>66</v>
      </c>
      <c r="E2550" t="s">
        <v>79</v>
      </c>
      <c r="F2550" t="s">
        <v>535</v>
      </c>
      <c r="G2550">
        <v>0</v>
      </c>
      <c r="H2550">
        <v>1.2999999999999999E-3</v>
      </c>
    </row>
    <row r="2551" spans="1:8" x14ac:dyDescent="0.25">
      <c r="A2551" t="s">
        <v>729</v>
      </c>
      <c r="B2551">
        <v>39</v>
      </c>
      <c r="C2551" t="s">
        <v>446</v>
      </c>
      <c r="D2551" t="s">
        <v>67</v>
      </c>
      <c r="E2551" t="s">
        <v>79</v>
      </c>
      <c r="F2551" t="s">
        <v>535</v>
      </c>
      <c r="G2551">
        <v>0</v>
      </c>
      <c r="H2551">
        <v>8.8500000000000004E-4</v>
      </c>
    </row>
    <row r="2552" spans="1:8" x14ac:dyDescent="0.25">
      <c r="A2552" t="s">
        <v>729</v>
      </c>
      <c r="B2552">
        <v>40</v>
      </c>
      <c r="C2552" t="s">
        <v>447</v>
      </c>
      <c r="D2552" t="s">
        <v>68</v>
      </c>
      <c r="E2552" t="s">
        <v>79</v>
      </c>
      <c r="F2552" t="s">
        <v>535</v>
      </c>
      <c r="G2552">
        <v>0</v>
      </c>
      <c r="H2552">
        <v>1.021E-3</v>
      </c>
    </row>
    <row r="2553" spans="1:8" x14ac:dyDescent="0.25">
      <c r="A2553" t="s">
        <v>729</v>
      </c>
      <c r="B2553">
        <v>42</v>
      </c>
      <c r="C2553" t="s">
        <v>448</v>
      </c>
      <c r="D2553" t="s">
        <v>69</v>
      </c>
      <c r="E2553" t="s">
        <v>79</v>
      </c>
      <c r="F2553" t="s">
        <v>535</v>
      </c>
      <c r="G2553">
        <v>0</v>
      </c>
      <c r="H2553">
        <v>1.116E-3</v>
      </c>
    </row>
    <row r="2554" spans="1:8" x14ac:dyDescent="0.25">
      <c r="A2554" t="s">
        <v>729</v>
      </c>
      <c r="B2554">
        <v>1</v>
      </c>
      <c r="C2554" t="s">
        <v>78</v>
      </c>
      <c r="D2554" t="s">
        <v>29</v>
      </c>
      <c r="E2554" t="s">
        <v>79</v>
      </c>
      <c r="F2554" t="s">
        <v>536</v>
      </c>
      <c r="G2554">
        <v>0</v>
      </c>
      <c r="H2554">
        <v>1.1429999999999999E-3</v>
      </c>
    </row>
    <row r="2555" spans="1:8" x14ac:dyDescent="0.25">
      <c r="A2555" t="s">
        <v>729</v>
      </c>
      <c r="B2555">
        <v>2</v>
      </c>
      <c r="C2555" t="s">
        <v>81</v>
      </c>
      <c r="D2555" t="s">
        <v>30</v>
      </c>
      <c r="E2555" t="s">
        <v>79</v>
      </c>
      <c r="F2555" t="s">
        <v>536</v>
      </c>
      <c r="G2555">
        <v>0</v>
      </c>
      <c r="H2555">
        <v>1.763E-3</v>
      </c>
    </row>
    <row r="2556" spans="1:8" x14ac:dyDescent="0.25">
      <c r="A2556" t="s">
        <v>729</v>
      </c>
      <c r="B2556">
        <v>3</v>
      </c>
      <c r="C2556" t="s">
        <v>82</v>
      </c>
      <c r="D2556" t="s">
        <v>31</v>
      </c>
      <c r="E2556" t="s">
        <v>79</v>
      </c>
      <c r="F2556" t="s">
        <v>536</v>
      </c>
      <c r="G2556">
        <v>0</v>
      </c>
      <c r="H2556">
        <v>2.2590000000000002E-3</v>
      </c>
    </row>
    <row r="2557" spans="1:8" x14ac:dyDescent="0.25">
      <c r="A2557" t="s">
        <v>729</v>
      </c>
      <c r="B2557">
        <v>4</v>
      </c>
      <c r="C2557" t="s">
        <v>83</v>
      </c>
      <c r="D2557" t="s">
        <v>32</v>
      </c>
      <c r="E2557" t="s">
        <v>79</v>
      </c>
      <c r="F2557" t="s">
        <v>536</v>
      </c>
      <c r="G2557">
        <v>0</v>
      </c>
      <c r="H2557">
        <v>7.76E-4</v>
      </c>
    </row>
    <row r="2558" spans="1:8" x14ac:dyDescent="0.25">
      <c r="A2558" t="s">
        <v>729</v>
      </c>
      <c r="B2558">
        <v>5</v>
      </c>
      <c r="C2558" t="s">
        <v>84</v>
      </c>
      <c r="D2558" t="s">
        <v>33</v>
      </c>
      <c r="E2558" t="s">
        <v>79</v>
      </c>
      <c r="F2558" t="s">
        <v>536</v>
      </c>
      <c r="G2558">
        <v>0</v>
      </c>
      <c r="H2558">
        <v>2.336E-3</v>
      </c>
    </row>
    <row r="2559" spans="1:8" x14ac:dyDescent="0.25">
      <c r="A2559" t="s">
        <v>729</v>
      </c>
      <c r="B2559">
        <v>6</v>
      </c>
      <c r="C2559" t="s">
        <v>85</v>
      </c>
      <c r="D2559" t="s">
        <v>34</v>
      </c>
      <c r="E2559" t="s">
        <v>79</v>
      </c>
      <c r="F2559" t="s">
        <v>536</v>
      </c>
      <c r="G2559">
        <v>0</v>
      </c>
      <c r="H2559">
        <v>1.3810000000000001E-3</v>
      </c>
    </row>
    <row r="2560" spans="1:8" x14ac:dyDescent="0.25">
      <c r="A2560" t="s">
        <v>729</v>
      </c>
      <c r="B2560">
        <v>7</v>
      </c>
      <c r="C2560" t="s">
        <v>86</v>
      </c>
      <c r="D2560" t="s">
        <v>35</v>
      </c>
      <c r="E2560" t="s">
        <v>79</v>
      </c>
      <c r="F2560" t="s">
        <v>536</v>
      </c>
      <c r="G2560">
        <v>0</v>
      </c>
      <c r="H2560">
        <v>1.4109999999999999E-3</v>
      </c>
    </row>
    <row r="2561" spans="1:8" x14ac:dyDescent="0.25">
      <c r="A2561" t="s">
        <v>729</v>
      </c>
      <c r="B2561">
        <v>8</v>
      </c>
      <c r="C2561" t="s">
        <v>87</v>
      </c>
      <c r="D2561" t="s">
        <v>36</v>
      </c>
      <c r="E2561" t="s">
        <v>79</v>
      </c>
      <c r="F2561" t="s">
        <v>536</v>
      </c>
      <c r="G2561">
        <v>0</v>
      </c>
      <c r="H2561">
        <v>1.119E-3</v>
      </c>
    </row>
    <row r="2562" spans="1:8" x14ac:dyDescent="0.25">
      <c r="A2562" t="s">
        <v>729</v>
      </c>
      <c r="B2562">
        <v>9</v>
      </c>
      <c r="C2562" t="s">
        <v>88</v>
      </c>
      <c r="D2562" t="s">
        <v>37</v>
      </c>
      <c r="E2562" t="s">
        <v>79</v>
      </c>
      <c r="F2562" t="s">
        <v>536</v>
      </c>
      <c r="G2562">
        <v>0</v>
      </c>
      <c r="H2562">
        <v>2.2729999999999998E-3</v>
      </c>
    </row>
    <row r="2563" spans="1:8" x14ac:dyDescent="0.25">
      <c r="A2563" t="s">
        <v>729</v>
      </c>
      <c r="B2563">
        <v>10</v>
      </c>
      <c r="C2563" t="s">
        <v>455</v>
      </c>
      <c r="D2563" t="s">
        <v>38</v>
      </c>
      <c r="E2563" t="s">
        <v>79</v>
      </c>
      <c r="F2563" t="s">
        <v>536</v>
      </c>
      <c r="G2563">
        <v>0</v>
      </c>
      <c r="H2563">
        <v>6.5600000000000001E-4</v>
      </c>
    </row>
    <row r="2564" spans="1:8" x14ac:dyDescent="0.25">
      <c r="A2564" t="s">
        <v>729</v>
      </c>
      <c r="B2564">
        <v>11</v>
      </c>
      <c r="C2564" t="s">
        <v>456</v>
      </c>
      <c r="D2564" t="s">
        <v>39</v>
      </c>
      <c r="E2564" t="s">
        <v>79</v>
      </c>
      <c r="F2564" t="s">
        <v>536</v>
      </c>
      <c r="G2564">
        <v>0</v>
      </c>
      <c r="H2564">
        <v>1.632E-3</v>
      </c>
    </row>
    <row r="2565" spans="1:8" x14ac:dyDescent="0.25">
      <c r="A2565" t="s">
        <v>729</v>
      </c>
      <c r="B2565">
        <v>12</v>
      </c>
      <c r="C2565" t="s">
        <v>419</v>
      </c>
      <c r="D2565" t="s">
        <v>40</v>
      </c>
      <c r="E2565" t="s">
        <v>79</v>
      </c>
      <c r="F2565" t="s">
        <v>536</v>
      </c>
      <c r="G2565">
        <v>0</v>
      </c>
      <c r="H2565">
        <v>1.7420000000000001E-3</v>
      </c>
    </row>
    <row r="2566" spans="1:8" x14ac:dyDescent="0.25">
      <c r="A2566" t="s">
        <v>729</v>
      </c>
      <c r="B2566">
        <v>13</v>
      </c>
      <c r="C2566" t="s">
        <v>420</v>
      </c>
      <c r="D2566" t="s">
        <v>41</v>
      </c>
      <c r="E2566" t="s">
        <v>79</v>
      </c>
      <c r="F2566" t="s">
        <v>536</v>
      </c>
      <c r="G2566">
        <v>0</v>
      </c>
      <c r="H2566">
        <v>1.1999999999999999E-3</v>
      </c>
    </row>
    <row r="2567" spans="1:8" x14ac:dyDescent="0.25">
      <c r="A2567" t="s">
        <v>729</v>
      </c>
      <c r="B2567">
        <v>14</v>
      </c>
      <c r="C2567" t="s">
        <v>421</v>
      </c>
      <c r="D2567" t="s">
        <v>42</v>
      </c>
      <c r="E2567" t="s">
        <v>79</v>
      </c>
      <c r="F2567" t="s">
        <v>536</v>
      </c>
      <c r="G2567">
        <v>0</v>
      </c>
      <c r="H2567">
        <v>8.7699999999999996E-4</v>
      </c>
    </row>
    <row r="2568" spans="1:8" x14ac:dyDescent="0.25">
      <c r="A2568" t="s">
        <v>729</v>
      </c>
      <c r="B2568">
        <v>15</v>
      </c>
      <c r="C2568" t="s">
        <v>422</v>
      </c>
      <c r="D2568" t="s">
        <v>43</v>
      </c>
      <c r="E2568" t="s">
        <v>79</v>
      </c>
      <c r="F2568" t="s">
        <v>536</v>
      </c>
      <c r="G2568">
        <v>0</v>
      </c>
      <c r="H2568">
        <v>1.9350000000000001E-3</v>
      </c>
    </row>
    <row r="2569" spans="1:8" x14ac:dyDescent="0.25">
      <c r="A2569" t="s">
        <v>729</v>
      </c>
      <c r="B2569">
        <v>16</v>
      </c>
      <c r="C2569" t="s">
        <v>423</v>
      </c>
      <c r="D2569" t="s">
        <v>44</v>
      </c>
      <c r="E2569" t="s">
        <v>79</v>
      </c>
      <c r="F2569" t="s">
        <v>536</v>
      </c>
      <c r="G2569">
        <v>0</v>
      </c>
      <c r="H2569">
        <v>9.8400000000000007E-4</v>
      </c>
    </row>
    <row r="2570" spans="1:8" x14ac:dyDescent="0.25">
      <c r="A2570" t="s">
        <v>729</v>
      </c>
      <c r="B2570">
        <v>17</v>
      </c>
      <c r="C2570" t="s">
        <v>424</v>
      </c>
      <c r="D2570" t="s">
        <v>45</v>
      </c>
      <c r="E2570" t="s">
        <v>79</v>
      </c>
      <c r="F2570" t="s">
        <v>536</v>
      </c>
      <c r="G2570">
        <v>0</v>
      </c>
      <c r="H2570">
        <v>2.0500000000000002E-3</v>
      </c>
    </row>
    <row r="2571" spans="1:8" x14ac:dyDescent="0.25">
      <c r="A2571" t="s">
        <v>729</v>
      </c>
      <c r="B2571">
        <v>18</v>
      </c>
      <c r="C2571" t="s">
        <v>425</v>
      </c>
      <c r="D2571" t="s">
        <v>46</v>
      </c>
      <c r="E2571" t="s">
        <v>79</v>
      </c>
      <c r="F2571" t="s">
        <v>536</v>
      </c>
      <c r="G2571">
        <v>0</v>
      </c>
      <c r="H2571">
        <v>2.0470000000000002E-3</v>
      </c>
    </row>
    <row r="2572" spans="1:8" x14ac:dyDescent="0.25">
      <c r="A2572" t="s">
        <v>729</v>
      </c>
      <c r="B2572">
        <v>19</v>
      </c>
      <c r="C2572" t="s">
        <v>426</v>
      </c>
      <c r="D2572" t="s">
        <v>47</v>
      </c>
      <c r="E2572" t="s">
        <v>79</v>
      </c>
      <c r="F2572" t="s">
        <v>536</v>
      </c>
      <c r="G2572">
        <v>0</v>
      </c>
      <c r="H2572">
        <v>1.258E-3</v>
      </c>
    </row>
    <row r="2573" spans="1:8" x14ac:dyDescent="0.25">
      <c r="A2573" t="s">
        <v>729</v>
      </c>
      <c r="B2573">
        <v>20</v>
      </c>
      <c r="C2573" t="s">
        <v>427</v>
      </c>
      <c r="D2573" t="s">
        <v>48</v>
      </c>
      <c r="E2573" t="s">
        <v>79</v>
      </c>
      <c r="F2573" t="s">
        <v>536</v>
      </c>
      <c r="G2573">
        <v>0</v>
      </c>
      <c r="H2573">
        <v>9.9099999999999991E-4</v>
      </c>
    </row>
    <row r="2574" spans="1:8" x14ac:dyDescent="0.25">
      <c r="A2574" t="s">
        <v>729</v>
      </c>
      <c r="B2574">
        <v>21</v>
      </c>
      <c r="C2574" t="s">
        <v>428</v>
      </c>
      <c r="D2574" t="s">
        <v>49</v>
      </c>
      <c r="E2574" t="s">
        <v>79</v>
      </c>
      <c r="F2574" t="s">
        <v>536</v>
      </c>
      <c r="G2574">
        <v>0</v>
      </c>
      <c r="H2574">
        <v>1.209E-3</v>
      </c>
    </row>
    <row r="2575" spans="1:8" x14ac:dyDescent="0.25">
      <c r="A2575" t="s">
        <v>729</v>
      </c>
      <c r="B2575">
        <v>22</v>
      </c>
      <c r="C2575" t="s">
        <v>429</v>
      </c>
      <c r="D2575" t="s">
        <v>50</v>
      </c>
      <c r="E2575" t="s">
        <v>79</v>
      </c>
      <c r="F2575" t="s">
        <v>536</v>
      </c>
      <c r="G2575">
        <v>0</v>
      </c>
      <c r="H2575">
        <v>1.3699999999999999E-3</v>
      </c>
    </row>
    <row r="2576" spans="1:8" x14ac:dyDescent="0.25">
      <c r="A2576" t="s">
        <v>729</v>
      </c>
      <c r="B2576">
        <v>23</v>
      </c>
      <c r="C2576" t="s">
        <v>430</v>
      </c>
      <c r="D2576" t="s">
        <v>51</v>
      </c>
      <c r="E2576" t="s">
        <v>79</v>
      </c>
      <c r="F2576" t="s">
        <v>536</v>
      </c>
      <c r="G2576">
        <v>0</v>
      </c>
      <c r="H2576">
        <v>3.6000000000000002E-4</v>
      </c>
    </row>
    <row r="2577" spans="1:8" x14ac:dyDescent="0.25">
      <c r="A2577" t="s">
        <v>729</v>
      </c>
      <c r="B2577">
        <v>24</v>
      </c>
      <c r="C2577" t="s">
        <v>431</v>
      </c>
      <c r="D2577" t="s">
        <v>52</v>
      </c>
      <c r="E2577" t="s">
        <v>79</v>
      </c>
      <c r="F2577" t="s">
        <v>536</v>
      </c>
      <c r="G2577">
        <v>0</v>
      </c>
      <c r="H2577">
        <v>6.8000000000000005E-4</v>
      </c>
    </row>
    <row r="2578" spans="1:8" x14ac:dyDescent="0.25">
      <c r="A2578" t="s">
        <v>729</v>
      </c>
      <c r="B2578">
        <v>25</v>
      </c>
      <c r="C2578" t="s">
        <v>432</v>
      </c>
      <c r="D2578" t="s">
        <v>53</v>
      </c>
      <c r="E2578" t="s">
        <v>79</v>
      </c>
      <c r="F2578" t="s">
        <v>536</v>
      </c>
      <c r="G2578">
        <v>0</v>
      </c>
      <c r="H2578">
        <v>7.6599999999999997E-4</v>
      </c>
    </row>
    <row r="2579" spans="1:8" x14ac:dyDescent="0.25">
      <c r="A2579" t="s">
        <v>729</v>
      </c>
      <c r="B2579">
        <v>26</v>
      </c>
      <c r="C2579" t="s">
        <v>433</v>
      </c>
      <c r="D2579" t="s">
        <v>54</v>
      </c>
      <c r="E2579" t="s">
        <v>79</v>
      </c>
      <c r="F2579" t="s">
        <v>536</v>
      </c>
      <c r="G2579">
        <v>0</v>
      </c>
      <c r="H2579">
        <v>1.121E-3</v>
      </c>
    </row>
    <row r="2580" spans="1:8" x14ac:dyDescent="0.25">
      <c r="A2580" t="s">
        <v>729</v>
      </c>
      <c r="B2580">
        <v>27</v>
      </c>
      <c r="C2580" t="s">
        <v>434</v>
      </c>
      <c r="D2580" t="s">
        <v>55</v>
      </c>
      <c r="E2580" t="s">
        <v>79</v>
      </c>
      <c r="F2580" t="s">
        <v>536</v>
      </c>
      <c r="G2580">
        <v>0</v>
      </c>
      <c r="H2580">
        <v>1.0020000000000001E-3</v>
      </c>
    </row>
    <row r="2581" spans="1:8" x14ac:dyDescent="0.25">
      <c r="A2581" t="s">
        <v>729</v>
      </c>
      <c r="B2581">
        <v>28</v>
      </c>
      <c r="C2581" t="s">
        <v>435</v>
      </c>
      <c r="D2581" t="s">
        <v>56</v>
      </c>
      <c r="E2581" t="s">
        <v>79</v>
      </c>
      <c r="F2581" t="s">
        <v>536</v>
      </c>
      <c r="G2581">
        <v>0</v>
      </c>
      <c r="H2581">
        <v>1.122E-3</v>
      </c>
    </row>
    <row r="2582" spans="1:8" x14ac:dyDescent="0.25">
      <c r="A2582" t="s">
        <v>729</v>
      </c>
      <c r="B2582">
        <v>29</v>
      </c>
      <c r="C2582" t="s">
        <v>436</v>
      </c>
      <c r="D2582" t="s">
        <v>57</v>
      </c>
      <c r="E2582" t="s">
        <v>79</v>
      </c>
      <c r="F2582" t="s">
        <v>536</v>
      </c>
      <c r="G2582">
        <v>0</v>
      </c>
      <c r="H2582">
        <v>9.4200000000000002E-4</v>
      </c>
    </row>
    <row r="2583" spans="1:8" x14ac:dyDescent="0.25">
      <c r="A2583" t="s">
        <v>729</v>
      </c>
      <c r="B2583">
        <v>30</v>
      </c>
      <c r="C2583" t="s">
        <v>437</v>
      </c>
      <c r="D2583" t="s">
        <v>58</v>
      </c>
      <c r="E2583" t="s">
        <v>79</v>
      </c>
      <c r="F2583" t="s">
        <v>536</v>
      </c>
      <c r="G2583">
        <v>0</v>
      </c>
      <c r="H2583">
        <v>2.5000000000000001E-3</v>
      </c>
    </row>
    <row r="2584" spans="1:8" x14ac:dyDescent="0.25">
      <c r="A2584" t="s">
        <v>729</v>
      </c>
      <c r="B2584">
        <v>31</v>
      </c>
      <c r="C2584" t="s">
        <v>438</v>
      </c>
      <c r="D2584" t="s">
        <v>59</v>
      </c>
      <c r="E2584" t="s">
        <v>79</v>
      </c>
      <c r="F2584" t="s">
        <v>536</v>
      </c>
      <c r="G2584">
        <v>0</v>
      </c>
      <c r="H2584">
        <v>2.1320000000000002E-3</v>
      </c>
    </row>
    <row r="2585" spans="1:8" x14ac:dyDescent="0.25">
      <c r="A2585" t="s">
        <v>729</v>
      </c>
      <c r="B2585">
        <v>32</v>
      </c>
      <c r="C2585" t="s">
        <v>439</v>
      </c>
      <c r="D2585" t="s">
        <v>60</v>
      </c>
      <c r="E2585" t="s">
        <v>79</v>
      </c>
      <c r="F2585" t="s">
        <v>536</v>
      </c>
      <c r="G2585">
        <v>0</v>
      </c>
      <c r="H2585">
        <v>1.5529999999999999E-3</v>
      </c>
    </row>
    <row r="2586" spans="1:8" x14ac:dyDescent="0.25">
      <c r="A2586" t="s">
        <v>729</v>
      </c>
      <c r="B2586">
        <v>33</v>
      </c>
      <c r="C2586" t="s">
        <v>440</v>
      </c>
      <c r="D2586" t="s">
        <v>61</v>
      </c>
      <c r="E2586" t="s">
        <v>79</v>
      </c>
      <c r="F2586" t="s">
        <v>536</v>
      </c>
      <c r="G2586">
        <v>0</v>
      </c>
      <c r="H2586">
        <v>3.3500000000000001E-4</v>
      </c>
    </row>
    <row r="2587" spans="1:8" x14ac:dyDescent="0.25">
      <c r="A2587" t="s">
        <v>729</v>
      </c>
      <c r="B2587">
        <v>34</v>
      </c>
      <c r="C2587" t="s">
        <v>441</v>
      </c>
      <c r="D2587" t="s">
        <v>62</v>
      </c>
      <c r="E2587" t="s">
        <v>79</v>
      </c>
      <c r="F2587" t="s">
        <v>536</v>
      </c>
      <c r="G2587">
        <v>0</v>
      </c>
      <c r="H2587">
        <v>1.0399999999999999E-4</v>
      </c>
    </row>
    <row r="2588" spans="1:8" x14ac:dyDescent="0.25">
      <c r="A2588" t="s">
        <v>729</v>
      </c>
      <c r="B2588">
        <v>35</v>
      </c>
      <c r="C2588" t="s">
        <v>442</v>
      </c>
      <c r="D2588" t="s">
        <v>63</v>
      </c>
      <c r="E2588" t="s">
        <v>79</v>
      </c>
      <c r="F2588" t="s">
        <v>536</v>
      </c>
      <c r="G2588">
        <v>0</v>
      </c>
      <c r="H2588">
        <v>7.1199999999999996E-4</v>
      </c>
    </row>
    <row r="2589" spans="1:8" x14ac:dyDescent="0.25">
      <c r="A2589" t="s">
        <v>729</v>
      </c>
      <c r="B2589">
        <v>36</v>
      </c>
      <c r="C2589" t="s">
        <v>443</v>
      </c>
      <c r="D2589" t="s">
        <v>64</v>
      </c>
      <c r="E2589" t="s">
        <v>79</v>
      </c>
      <c r="F2589" t="s">
        <v>536</v>
      </c>
      <c r="G2589">
        <v>0</v>
      </c>
      <c r="H2589">
        <v>1.294E-3</v>
      </c>
    </row>
    <row r="2590" spans="1:8" x14ac:dyDescent="0.25">
      <c r="A2590" t="s">
        <v>729</v>
      </c>
      <c r="B2590">
        <v>37</v>
      </c>
      <c r="C2590" t="s">
        <v>444</v>
      </c>
      <c r="D2590" t="s">
        <v>65</v>
      </c>
      <c r="E2590" t="s">
        <v>79</v>
      </c>
      <c r="F2590" t="s">
        <v>536</v>
      </c>
      <c r="G2590">
        <v>0</v>
      </c>
      <c r="H2590">
        <v>1.372E-3</v>
      </c>
    </row>
    <row r="2591" spans="1:8" x14ac:dyDescent="0.25">
      <c r="A2591" t="s">
        <v>729</v>
      </c>
      <c r="B2591">
        <v>38</v>
      </c>
      <c r="C2591" t="s">
        <v>445</v>
      </c>
      <c r="D2591" t="s">
        <v>66</v>
      </c>
      <c r="E2591" t="s">
        <v>79</v>
      </c>
      <c r="F2591" t="s">
        <v>536</v>
      </c>
      <c r="G2591">
        <v>0</v>
      </c>
      <c r="H2591">
        <v>1.848E-3</v>
      </c>
    </row>
    <row r="2592" spans="1:8" x14ac:dyDescent="0.25">
      <c r="A2592" t="s">
        <v>729</v>
      </c>
      <c r="B2592">
        <v>39</v>
      </c>
      <c r="C2592" t="s">
        <v>446</v>
      </c>
      <c r="D2592" t="s">
        <v>67</v>
      </c>
      <c r="E2592" t="s">
        <v>79</v>
      </c>
      <c r="F2592" t="s">
        <v>536</v>
      </c>
      <c r="G2592">
        <v>0</v>
      </c>
      <c r="H2592">
        <v>1.4530000000000001E-3</v>
      </c>
    </row>
    <row r="2593" spans="1:8" x14ac:dyDescent="0.25">
      <c r="A2593" t="s">
        <v>729</v>
      </c>
      <c r="B2593">
        <v>40</v>
      </c>
      <c r="C2593" t="s">
        <v>447</v>
      </c>
      <c r="D2593" t="s">
        <v>68</v>
      </c>
      <c r="E2593" t="s">
        <v>79</v>
      </c>
      <c r="F2593" t="s">
        <v>536</v>
      </c>
      <c r="G2593">
        <v>0</v>
      </c>
      <c r="H2593">
        <v>1.1360000000000001E-3</v>
      </c>
    </row>
    <row r="2594" spans="1:8" x14ac:dyDescent="0.25">
      <c r="A2594" t="s">
        <v>729</v>
      </c>
      <c r="B2594">
        <v>42</v>
      </c>
      <c r="C2594" t="s">
        <v>448</v>
      </c>
      <c r="D2594" t="s">
        <v>69</v>
      </c>
      <c r="E2594" t="s">
        <v>79</v>
      </c>
      <c r="F2594" t="s">
        <v>536</v>
      </c>
      <c r="G2594">
        <v>0</v>
      </c>
      <c r="H2594">
        <v>1.261E-3</v>
      </c>
    </row>
    <row r="2595" spans="1:8" x14ac:dyDescent="0.25">
      <c r="A2595" t="s">
        <v>729</v>
      </c>
      <c r="B2595">
        <v>1</v>
      </c>
      <c r="C2595" t="s">
        <v>78</v>
      </c>
      <c r="D2595" t="s">
        <v>29</v>
      </c>
      <c r="E2595" t="s">
        <v>79</v>
      </c>
      <c r="F2595" t="s">
        <v>537</v>
      </c>
      <c r="G2595">
        <v>0</v>
      </c>
      <c r="H2595">
        <v>72001697.730322704</v>
      </c>
    </row>
    <row r="2596" spans="1:8" x14ac:dyDescent="0.25">
      <c r="A2596" t="s">
        <v>729</v>
      </c>
      <c r="B2596">
        <v>2</v>
      </c>
      <c r="C2596" t="s">
        <v>81</v>
      </c>
      <c r="D2596" t="s">
        <v>30</v>
      </c>
      <c r="E2596" t="s">
        <v>79</v>
      </c>
      <c r="F2596" t="s">
        <v>537</v>
      </c>
      <c r="G2596">
        <v>0</v>
      </c>
      <c r="H2596">
        <v>1462936.5481273299</v>
      </c>
    </row>
    <row r="2597" spans="1:8" x14ac:dyDescent="0.25">
      <c r="A2597" t="s">
        <v>729</v>
      </c>
      <c r="B2597">
        <v>3</v>
      </c>
      <c r="C2597" t="s">
        <v>82</v>
      </c>
      <c r="D2597" t="s">
        <v>31</v>
      </c>
      <c r="E2597" t="s">
        <v>79</v>
      </c>
      <c r="F2597" t="s">
        <v>537</v>
      </c>
      <c r="G2597">
        <v>0</v>
      </c>
      <c r="H2597">
        <v>4186037.1006293301</v>
      </c>
    </row>
    <row r="2598" spans="1:8" x14ac:dyDescent="0.25">
      <c r="A2598" t="s">
        <v>729</v>
      </c>
      <c r="B2598">
        <v>4</v>
      </c>
      <c r="C2598" t="s">
        <v>83</v>
      </c>
      <c r="D2598" t="s">
        <v>32</v>
      </c>
      <c r="E2598" t="s">
        <v>79</v>
      </c>
      <c r="F2598" t="s">
        <v>537</v>
      </c>
      <c r="G2598">
        <v>0</v>
      </c>
      <c r="H2598">
        <v>9631750.9720750004</v>
      </c>
    </row>
    <row r="2599" spans="1:8" x14ac:dyDescent="0.25">
      <c r="A2599" t="s">
        <v>729</v>
      </c>
      <c r="B2599">
        <v>5</v>
      </c>
      <c r="C2599" t="s">
        <v>84</v>
      </c>
      <c r="D2599" t="s">
        <v>33</v>
      </c>
      <c r="E2599" t="s">
        <v>79</v>
      </c>
      <c r="F2599" t="s">
        <v>537</v>
      </c>
      <c r="G2599">
        <v>0</v>
      </c>
      <c r="H2599">
        <v>2265172.172481</v>
      </c>
    </row>
    <row r="2600" spans="1:8" x14ac:dyDescent="0.25">
      <c r="A2600" t="s">
        <v>729</v>
      </c>
      <c r="B2600">
        <v>6</v>
      </c>
      <c r="C2600" t="s">
        <v>85</v>
      </c>
      <c r="D2600" t="s">
        <v>34</v>
      </c>
      <c r="E2600" t="s">
        <v>79</v>
      </c>
      <c r="F2600" t="s">
        <v>537</v>
      </c>
      <c r="G2600">
        <v>0</v>
      </c>
      <c r="H2600">
        <v>0</v>
      </c>
    </row>
    <row r="2601" spans="1:8" x14ac:dyDescent="0.25">
      <c r="A2601" t="s">
        <v>729</v>
      </c>
      <c r="B2601">
        <v>7</v>
      </c>
      <c r="C2601" t="s">
        <v>86</v>
      </c>
      <c r="D2601" t="s">
        <v>35</v>
      </c>
      <c r="E2601" t="s">
        <v>79</v>
      </c>
      <c r="F2601" t="s">
        <v>537</v>
      </c>
      <c r="G2601">
        <v>0</v>
      </c>
      <c r="H2601">
        <v>54986956.989286698</v>
      </c>
    </row>
    <row r="2602" spans="1:8" x14ac:dyDescent="0.25">
      <c r="A2602" t="s">
        <v>729</v>
      </c>
      <c r="B2602">
        <v>8</v>
      </c>
      <c r="C2602" t="s">
        <v>87</v>
      </c>
      <c r="D2602" t="s">
        <v>36</v>
      </c>
      <c r="E2602" t="s">
        <v>79</v>
      </c>
      <c r="F2602" t="s">
        <v>537</v>
      </c>
      <c r="G2602">
        <v>0</v>
      </c>
      <c r="H2602">
        <v>5183512.7145840004</v>
      </c>
    </row>
    <row r="2603" spans="1:8" x14ac:dyDescent="0.25">
      <c r="A2603" t="s">
        <v>729</v>
      </c>
      <c r="B2603">
        <v>9</v>
      </c>
      <c r="C2603" t="s">
        <v>88</v>
      </c>
      <c r="D2603" t="s">
        <v>37</v>
      </c>
      <c r="E2603" t="s">
        <v>79</v>
      </c>
      <c r="F2603" t="s">
        <v>537</v>
      </c>
      <c r="G2603">
        <v>0</v>
      </c>
      <c r="H2603">
        <v>3459578.5741651398</v>
      </c>
    </row>
    <row r="2604" spans="1:8" x14ac:dyDescent="0.25">
      <c r="A2604" t="s">
        <v>729</v>
      </c>
      <c r="B2604">
        <v>10</v>
      </c>
      <c r="C2604" t="s">
        <v>455</v>
      </c>
      <c r="D2604" t="s">
        <v>38</v>
      </c>
      <c r="E2604" t="s">
        <v>79</v>
      </c>
      <c r="F2604" t="s">
        <v>537</v>
      </c>
      <c r="G2604">
        <v>0</v>
      </c>
      <c r="H2604">
        <v>1400275.4580993301</v>
      </c>
    </row>
    <row r="2605" spans="1:8" x14ac:dyDescent="0.25">
      <c r="A2605" t="s">
        <v>729</v>
      </c>
      <c r="B2605">
        <v>11</v>
      </c>
      <c r="C2605" t="s">
        <v>456</v>
      </c>
      <c r="D2605" t="s">
        <v>39</v>
      </c>
      <c r="E2605" t="s">
        <v>79</v>
      </c>
      <c r="F2605" t="s">
        <v>537</v>
      </c>
      <c r="G2605">
        <v>0</v>
      </c>
      <c r="H2605">
        <v>3516968.9142410001</v>
      </c>
    </row>
    <row r="2606" spans="1:8" x14ac:dyDescent="0.25">
      <c r="A2606" t="s">
        <v>729</v>
      </c>
      <c r="B2606">
        <v>12</v>
      </c>
      <c r="C2606" t="s">
        <v>419</v>
      </c>
      <c r="D2606" t="s">
        <v>40</v>
      </c>
      <c r="E2606" t="s">
        <v>79</v>
      </c>
      <c r="F2606" t="s">
        <v>537</v>
      </c>
      <c r="G2606">
        <v>0</v>
      </c>
      <c r="H2606">
        <v>38680656.701960698</v>
      </c>
    </row>
    <row r="2607" spans="1:8" x14ac:dyDescent="0.25">
      <c r="A2607" t="s">
        <v>729</v>
      </c>
      <c r="B2607">
        <v>13</v>
      </c>
      <c r="C2607" t="s">
        <v>420</v>
      </c>
      <c r="D2607" t="s">
        <v>41</v>
      </c>
      <c r="E2607" t="s">
        <v>79</v>
      </c>
      <c r="F2607" t="s">
        <v>537</v>
      </c>
      <c r="G2607">
        <v>0</v>
      </c>
      <c r="H2607">
        <v>4741069.8154066699</v>
      </c>
    </row>
    <row r="2608" spans="1:8" x14ac:dyDescent="0.25">
      <c r="A2608" t="s">
        <v>729</v>
      </c>
      <c r="B2608">
        <v>14</v>
      </c>
      <c r="C2608" t="s">
        <v>421</v>
      </c>
      <c r="D2608" t="s">
        <v>42</v>
      </c>
      <c r="E2608" t="s">
        <v>79</v>
      </c>
      <c r="F2608" t="s">
        <v>537</v>
      </c>
      <c r="G2608">
        <v>0</v>
      </c>
      <c r="H2608">
        <v>74254721.605066702</v>
      </c>
    </row>
    <row r="2609" spans="1:8" x14ac:dyDescent="0.25">
      <c r="A2609" t="s">
        <v>729</v>
      </c>
      <c r="B2609">
        <v>15</v>
      </c>
      <c r="C2609" t="s">
        <v>422</v>
      </c>
      <c r="D2609" t="s">
        <v>43</v>
      </c>
      <c r="E2609" t="s">
        <v>79</v>
      </c>
      <c r="F2609" t="s">
        <v>537</v>
      </c>
      <c r="G2609">
        <v>0</v>
      </c>
      <c r="H2609">
        <v>593480.27155399998</v>
      </c>
    </row>
    <row r="2610" spans="1:8" x14ac:dyDescent="0.25">
      <c r="A2610" t="s">
        <v>729</v>
      </c>
      <c r="B2610">
        <v>16</v>
      </c>
      <c r="C2610" t="s">
        <v>423</v>
      </c>
      <c r="D2610" t="s">
        <v>44</v>
      </c>
      <c r="E2610" t="s">
        <v>79</v>
      </c>
      <c r="F2610" t="s">
        <v>537</v>
      </c>
      <c r="G2610">
        <v>0</v>
      </c>
      <c r="H2610">
        <v>1832090.13076033</v>
      </c>
    </row>
    <row r="2611" spans="1:8" x14ac:dyDescent="0.25">
      <c r="A2611" t="s">
        <v>729</v>
      </c>
      <c r="B2611">
        <v>17</v>
      </c>
      <c r="C2611" t="s">
        <v>424</v>
      </c>
      <c r="D2611" t="s">
        <v>45</v>
      </c>
      <c r="E2611" t="s">
        <v>79</v>
      </c>
      <c r="F2611" t="s">
        <v>537</v>
      </c>
      <c r="G2611">
        <v>0</v>
      </c>
      <c r="H2611">
        <v>2384985.0321386699</v>
      </c>
    </row>
    <row r="2612" spans="1:8" x14ac:dyDescent="0.25">
      <c r="A2612" t="s">
        <v>729</v>
      </c>
      <c r="B2612">
        <v>18</v>
      </c>
      <c r="C2612" t="s">
        <v>425</v>
      </c>
      <c r="D2612" t="s">
        <v>46</v>
      </c>
      <c r="E2612" t="s">
        <v>79</v>
      </c>
      <c r="F2612" t="s">
        <v>537</v>
      </c>
      <c r="G2612">
        <v>0</v>
      </c>
      <c r="H2612">
        <v>0</v>
      </c>
    </row>
    <row r="2613" spans="1:8" x14ac:dyDescent="0.25">
      <c r="A2613" t="s">
        <v>729</v>
      </c>
      <c r="B2613">
        <v>19</v>
      </c>
      <c r="C2613" t="s">
        <v>426</v>
      </c>
      <c r="D2613" t="s">
        <v>47</v>
      </c>
      <c r="E2613" t="s">
        <v>79</v>
      </c>
      <c r="F2613" t="s">
        <v>537</v>
      </c>
      <c r="G2613">
        <v>0</v>
      </c>
      <c r="H2613">
        <v>26347063.216600001</v>
      </c>
    </row>
    <row r="2614" spans="1:8" x14ac:dyDescent="0.25">
      <c r="A2614" t="s">
        <v>729</v>
      </c>
      <c r="B2614">
        <v>20</v>
      </c>
      <c r="C2614" t="s">
        <v>427</v>
      </c>
      <c r="D2614" t="s">
        <v>48</v>
      </c>
      <c r="E2614" t="s">
        <v>79</v>
      </c>
      <c r="F2614" t="s">
        <v>537</v>
      </c>
      <c r="G2614">
        <v>0</v>
      </c>
      <c r="H2614">
        <v>1648313.99042267</v>
      </c>
    </row>
    <row r="2615" spans="1:8" x14ac:dyDescent="0.25">
      <c r="A2615" t="s">
        <v>729</v>
      </c>
      <c r="B2615">
        <v>21</v>
      </c>
      <c r="C2615" t="s">
        <v>428</v>
      </c>
      <c r="D2615" t="s">
        <v>49</v>
      </c>
      <c r="E2615" t="s">
        <v>79</v>
      </c>
      <c r="F2615" t="s">
        <v>537</v>
      </c>
      <c r="G2615">
        <v>0</v>
      </c>
      <c r="H2615">
        <v>425086.47055166698</v>
      </c>
    </row>
    <row r="2616" spans="1:8" x14ac:dyDescent="0.25">
      <c r="A2616" t="s">
        <v>729</v>
      </c>
      <c r="B2616">
        <v>22</v>
      </c>
      <c r="C2616" t="s">
        <v>429</v>
      </c>
      <c r="D2616" t="s">
        <v>50</v>
      </c>
      <c r="E2616" t="s">
        <v>79</v>
      </c>
      <c r="F2616" t="s">
        <v>537</v>
      </c>
      <c r="G2616">
        <v>0</v>
      </c>
      <c r="H2616">
        <v>20958023.2090143</v>
      </c>
    </row>
    <row r="2617" spans="1:8" x14ac:dyDescent="0.25">
      <c r="A2617" t="s">
        <v>729</v>
      </c>
      <c r="B2617">
        <v>23</v>
      </c>
      <c r="C2617" t="s">
        <v>430</v>
      </c>
      <c r="D2617" t="s">
        <v>51</v>
      </c>
      <c r="E2617" t="s">
        <v>79</v>
      </c>
      <c r="F2617" t="s">
        <v>537</v>
      </c>
      <c r="G2617">
        <v>0</v>
      </c>
      <c r="H2617">
        <v>322804.63228666701</v>
      </c>
    </row>
    <row r="2618" spans="1:8" x14ac:dyDescent="0.25">
      <c r="A2618" t="s">
        <v>729</v>
      </c>
      <c r="B2618">
        <v>24</v>
      </c>
      <c r="C2618" t="s">
        <v>431</v>
      </c>
      <c r="D2618" t="s">
        <v>52</v>
      </c>
      <c r="E2618" t="s">
        <v>79</v>
      </c>
      <c r="F2618" t="s">
        <v>537</v>
      </c>
      <c r="G2618">
        <v>0</v>
      </c>
      <c r="H2618">
        <v>1859333.98703</v>
      </c>
    </row>
    <row r="2619" spans="1:8" x14ac:dyDescent="0.25">
      <c r="A2619" t="s">
        <v>729</v>
      </c>
      <c r="B2619">
        <v>25</v>
      </c>
      <c r="C2619" t="s">
        <v>432</v>
      </c>
      <c r="D2619" t="s">
        <v>53</v>
      </c>
      <c r="E2619" t="s">
        <v>79</v>
      </c>
      <c r="F2619" t="s">
        <v>537</v>
      </c>
      <c r="G2619">
        <v>0</v>
      </c>
      <c r="H2619">
        <v>1639427.544</v>
      </c>
    </row>
    <row r="2620" spans="1:8" x14ac:dyDescent="0.25">
      <c r="A2620" t="s">
        <v>729</v>
      </c>
      <c r="B2620">
        <v>26</v>
      </c>
      <c r="C2620" t="s">
        <v>433</v>
      </c>
      <c r="D2620" t="s">
        <v>54</v>
      </c>
      <c r="E2620" t="s">
        <v>79</v>
      </c>
      <c r="F2620" t="s">
        <v>537</v>
      </c>
      <c r="G2620">
        <v>0</v>
      </c>
      <c r="H2620">
        <v>2543592.9509333302</v>
      </c>
    </row>
    <row r="2621" spans="1:8" x14ac:dyDescent="0.25">
      <c r="A2621" t="s">
        <v>729</v>
      </c>
      <c r="B2621">
        <v>27</v>
      </c>
      <c r="C2621" t="s">
        <v>434</v>
      </c>
      <c r="D2621" t="s">
        <v>55</v>
      </c>
      <c r="E2621" t="s">
        <v>79</v>
      </c>
      <c r="F2621" t="s">
        <v>537</v>
      </c>
      <c r="G2621">
        <v>0</v>
      </c>
      <c r="H2621">
        <v>1479839.1329173299</v>
      </c>
    </row>
    <row r="2622" spans="1:8" x14ac:dyDescent="0.25">
      <c r="A2622" t="s">
        <v>729</v>
      </c>
      <c r="B2622">
        <v>28</v>
      </c>
      <c r="C2622" t="s">
        <v>435</v>
      </c>
      <c r="D2622" t="s">
        <v>56</v>
      </c>
      <c r="E2622" t="s">
        <v>79</v>
      </c>
      <c r="F2622" t="s">
        <v>537</v>
      </c>
      <c r="G2622">
        <v>0</v>
      </c>
      <c r="H2622">
        <v>3393245.55841733</v>
      </c>
    </row>
    <row r="2623" spans="1:8" x14ac:dyDescent="0.25">
      <c r="A2623" t="s">
        <v>729</v>
      </c>
      <c r="B2623">
        <v>29</v>
      </c>
      <c r="C2623" t="s">
        <v>436</v>
      </c>
      <c r="D2623" t="s">
        <v>57</v>
      </c>
      <c r="E2623" t="s">
        <v>79</v>
      </c>
      <c r="F2623" t="s">
        <v>537</v>
      </c>
      <c r="G2623">
        <v>0</v>
      </c>
      <c r="H2623">
        <v>245609.55648433301</v>
      </c>
    </row>
    <row r="2624" spans="1:8" x14ac:dyDescent="0.25">
      <c r="A2624" t="s">
        <v>729</v>
      </c>
      <c r="B2624">
        <v>30</v>
      </c>
      <c r="C2624" t="s">
        <v>437</v>
      </c>
      <c r="D2624" t="s">
        <v>58</v>
      </c>
      <c r="E2624" t="s">
        <v>79</v>
      </c>
      <c r="F2624" t="s">
        <v>537</v>
      </c>
      <c r="G2624">
        <v>0</v>
      </c>
      <c r="H2624">
        <v>13871783.6859584</v>
      </c>
    </row>
    <row r="2625" spans="1:8" x14ac:dyDescent="0.25">
      <c r="A2625" t="s">
        <v>729</v>
      </c>
      <c r="B2625">
        <v>31</v>
      </c>
      <c r="C2625" t="s">
        <v>438</v>
      </c>
      <c r="D2625" t="s">
        <v>59</v>
      </c>
      <c r="E2625" t="s">
        <v>79</v>
      </c>
      <c r="F2625" t="s">
        <v>537</v>
      </c>
      <c r="G2625">
        <v>0</v>
      </c>
      <c r="H2625">
        <v>0</v>
      </c>
    </row>
    <row r="2626" spans="1:8" x14ac:dyDescent="0.25">
      <c r="A2626" t="s">
        <v>729</v>
      </c>
      <c r="B2626">
        <v>32</v>
      </c>
      <c r="C2626" t="s">
        <v>439</v>
      </c>
      <c r="D2626" t="s">
        <v>60</v>
      </c>
      <c r="E2626" t="s">
        <v>79</v>
      </c>
      <c r="F2626" t="s">
        <v>537</v>
      </c>
      <c r="G2626">
        <v>0</v>
      </c>
      <c r="H2626">
        <v>21385405.966015998</v>
      </c>
    </row>
    <row r="2627" spans="1:8" x14ac:dyDescent="0.25">
      <c r="A2627" t="s">
        <v>729</v>
      </c>
      <c r="B2627">
        <v>33</v>
      </c>
      <c r="C2627" t="s">
        <v>440</v>
      </c>
      <c r="D2627" t="s">
        <v>61</v>
      </c>
      <c r="E2627" t="s">
        <v>79</v>
      </c>
      <c r="F2627" t="s">
        <v>537</v>
      </c>
      <c r="G2627">
        <v>0</v>
      </c>
      <c r="H2627">
        <v>44042826.920554698</v>
      </c>
    </row>
    <row r="2628" spans="1:8" x14ac:dyDescent="0.25">
      <c r="A2628" t="s">
        <v>729</v>
      </c>
      <c r="B2628">
        <v>34</v>
      </c>
      <c r="C2628" t="s">
        <v>441</v>
      </c>
      <c r="D2628" t="s">
        <v>62</v>
      </c>
      <c r="E2628" t="s">
        <v>79</v>
      </c>
      <c r="F2628" t="s">
        <v>537</v>
      </c>
      <c r="G2628">
        <v>0</v>
      </c>
      <c r="H2628">
        <v>540212.19297866698</v>
      </c>
    </row>
    <row r="2629" spans="1:8" x14ac:dyDescent="0.25">
      <c r="A2629" t="s">
        <v>729</v>
      </c>
      <c r="B2629">
        <v>35</v>
      </c>
      <c r="C2629" t="s">
        <v>442</v>
      </c>
      <c r="D2629" t="s">
        <v>63</v>
      </c>
      <c r="E2629" t="s">
        <v>79</v>
      </c>
      <c r="F2629" t="s">
        <v>537</v>
      </c>
      <c r="G2629">
        <v>0</v>
      </c>
      <c r="H2629">
        <v>18881555.471880998</v>
      </c>
    </row>
    <row r="2630" spans="1:8" x14ac:dyDescent="0.25">
      <c r="A2630" t="s">
        <v>729</v>
      </c>
      <c r="B2630">
        <v>36</v>
      </c>
      <c r="C2630" t="s">
        <v>443</v>
      </c>
      <c r="D2630" t="s">
        <v>64</v>
      </c>
      <c r="E2630" t="s">
        <v>79</v>
      </c>
      <c r="F2630" t="s">
        <v>537</v>
      </c>
      <c r="G2630">
        <v>0</v>
      </c>
      <c r="H2630">
        <v>22871043.794926699</v>
      </c>
    </row>
    <row r="2631" spans="1:8" x14ac:dyDescent="0.25">
      <c r="A2631" t="s">
        <v>729</v>
      </c>
      <c r="B2631">
        <v>37</v>
      </c>
      <c r="C2631" t="s">
        <v>444</v>
      </c>
      <c r="D2631" t="s">
        <v>65</v>
      </c>
      <c r="E2631" t="s">
        <v>79</v>
      </c>
      <c r="F2631" t="s">
        <v>537</v>
      </c>
      <c r="G2631">
        <v>0</v>
      </c>
      <c r="H2631">
        <v>14644885.1765547</v>
      </c>
    </row>
    <row r="2632" spans="1:8" x14ac:dyDescent="0.25">
      <c r="A2632" t="s">
        <v>729</v>
      </c>
      <c r="B2632">
        <v>38</v>
      </c>
      <c r="C2632" t="s">
        <v>445</v>
      </c>
      <c r="D2632" t="s">
        <v>66</v>
      </c>
      <c r="E2632" t="s">
        <v>79</v>
      </c>
      <c r="F2632" t="s">
        <v>537</v>
      </c>
      <c r="G2632">
        <v>0</v>
      </c>
      <c r="H2632">
        <v>13815262.267866701</v>
      </c>
    </row>
    <row r="2633" spans="1:8" x14ac:dyDescent="0.25">
      <c r="A2633" t="s">
        <v>729</v>
      </c>
      <c r="B2633">
        <v>39</v>
      </c>
      <c r="C2633" t="s">
        <v>446</v>
      </c>
      <c r="D2633" t="s">
        <v>67</v>
      </c>
      <c r="E2633" t="s">
        <v>79</v>
      </c>
      <c r="F2633" t="s">
        <v>537</v>
      </c>
      <c r="G2633">
        <v>0</v>
      </c>
      <c r="H2633">
        <v>5222460.8424483296</v>
      </c>
    </row>
    <row r="2634" spans="1:8" x14ac:dyDescent="0.25">
      <c r="A2634" t="s">
        <v>729</v>
      </c>
      <c r="B2634">
        <v>40</v>
      </c>
      <c r="C2634" t="s">
        <v>447</v>
      </c>
      <c r="D2634" t="s">
        <v>68</v>
      </c>
      <c r="E2634" t="s">
        <v>79</v>
      </c>
      <c r="F2634" t="s">
        <v>537</v>
      </c>
      <c r="G2634">
        <v>0</v>
      </c>
      <c r="H2634">
        <v>7478762.8809326701</v>
      </c>
    </row>
    <row r="2635" spans="1:8" x14ac:dyDescent="0.25">
      <c r="A2635" t="s">
        <v>729</v>
      </c>
      <c r="B2635">
        <v>42</v>
      </c>
      <c r="C2635" t="s">
        <v>448</v>
      </c>
      <c r="D2635" t="s">
        <v>69</v>
      </c>
      <c r="E2635" t="s">
        <v>79</v>
      </c>
      <c r="F2635" t="s">
        <v>537</v>
      </c>
      <c r="G2635">
        <v>0</v>
      </c>
      <c r="H2635">
        <v>44457471.256009303</v>
      </c>
    </row>
    <row r="2636" spans="1:8" x14ac:dyDescent="0.25">
      <c r="A2636" t="s">
        <v>729</v>
      </c>
      <c r="B2636">
        <v>1</v>
      </c>
      <c r="C2636" t="s">
        <v>78</v>
      </c>
      <c r="D2636" t="s">
        <v>29</v>
      </c>
      <c r="E2636" t="s">
        <v>79</v>
      </c>
      <c r="F2636" t="s">
        <v>538</v>
      </c>
      <c r="G2636">
        <v>0</v>
      </c>
      <c r="H2636">
        <v>22217046.897626799</v>
      </c>
    </row>
    <row r="2637" spans="1:8" x14ac:dyDescent="0.25">
      <c r="A2637" t="s">
        <v>729</v>
      </c>
      <c r="B2637">
        <v>2</v>
      </c>
      <c r="C2637" t="s">
        <v>81</v>
      </c>
      <c r="D2637" t="s">
        <v>30</v>
      </c>
      <c r="E2637" t="s">
        <v>79</v>
      </c>
      <c r="F2637" t="s">
        <v>538</v>
      </c>
      <c r="G2637">
        <v>0</v>
      </c>
      <c r="H2637">
        <v>1780948.29675834</v>
      </c>
    </row>
    <row r="2638" spans="1:8" x14ac:dyDescent="0.25">
      <c r="A2638" t="s">
        <v>729</v>
      </c>
      <c r="B2638">
        <v>3</v>
      </c>
      <c r="C2638" t="s">
        <v>82</v>
      </c>
      <c r="D2638" t="s">
        <v>31</v>
      </c>
      <c r="E2638" t="s">
        <v>79</v>
      </c>
      <c r="F2638" t="s">
        <v>538</v>
      </c>
      <c r="G2638">
        <v>0</v>
      </c>
      <c r="H2638">
        <v>12034076.0195891</v>
      </c>
    </row>
    <row r="2639" spans="1:8" x14ac:dyDescent="0.25">
      <c r="A2639" t="s">
        <v>729</v>
      </c>
      <c r="B2639">
        <v>4</v>
      </c>
      <c r="C2639" t="s">
        <v>83</v>
      </c>
      <c r="D2639" t="s">
        <v>32</v>
      </c>
      <c r="E2639" t="s">
        <v>79</v>
      </c>
      <c r="F2639" t="s">
        <v>538</v>
      </c>
      <c r="G2639">
        <v>0</v>
      </c>
      <c r="H2639">
        <v>4781871.9921650896</v>
      </c>
    </row>
    <row r="2640" spans="1:8" x14ac:dyDescent="0.25">
      <c r="A2640" t="s">
        <v>729</v>
      </c>
      <c r="B2640">
        <v>5</v>
      </c>
      <c r="C2640" t="s">
        <v>84</v>
      </c>
      <c r="D2640" t="s">
        <v>33</v>
      </c>
      <c r="E2640" t="s">
        <v>79</v>
      </c>
      <c r="F2640" t="s">
        <v>538</v>
      </c>
      <c r="G2640">
        <v>0</v>
      </c>
      <c r="H2640">
        <v>2293028.2996432199</v>
      </c>
    </row>
    <row r="2641" spans="1:8" x14ac:dyDescent="0.25">
      <c r="A2641" t="s">
        <v>729</v>
      </c>
      <c r="B2641">
        <v>6</v>
      </c>
      <c r="C2641" t="s">
        <v>85</v>
      </c>
      <c r="D2641" t="s">
        <v>34</v>
      </c>
      <c r="E2641" t="s">
        <v>79</v>
      </c>
      <c r="F2641" t="s">
        <v>538</v>
      </c>
      <c r="G2641">
        <v>0</v>
      </c>
      <c r="H2641">
        <v>1122059.49139646</v>
      </c>
    </row>
    <row r="2642" spans="1:8" x14ac:dyDescent="0.25">
      <c r="A2642" t="s">
        <v>729</v>
      </c>
      <c r="B2642">
        <v>7</v>
      </c>
      <c r="C2642" t="s">
        <v>86</v>
      </c>
      <c r="D2642" t="s">
        <v>35</v>
      </c>
      <c r="E2642" t="s">
        <v>79</v>
      </c>
      <c r="F2642" t="s">
        <v>538</v>
      </c>
      <c r="G2642">
        <v>0</v>
      </c>
      <c r="H2642">
        <v>17835766.261558201</v>
      </c>
    </row>
    <row r="2643" spans="1:8" x14ac:dyDescent="0.25">
      <c r="A2643" t="s">
        <v>729</v>
      </c>
      <c r="B2643">
        <v>8</v>
      </c>
      <c r="C2643" t="s">
        <v>87</v>
      </c>
      <c r="D2643" t="s">
        <v>36</v>
      </c>
      <c r="E2643" t="s">
        <v>79</v>
      </c>
      <c r="F2643" t="s">
        <v>538</v>
      </c>
      <c r="G2643">
        <v>0</v>
      </c>
      <c r="H2643">
        <v>1815273.6651081101</v>
      </c>
    </row>
    <row r="2644" spans="1:8" x14ac:dyDescent="0.25">
      <c r="A2644" t="s">
        <v>729</v>
      </c>
      <c r="B2644">
        <v>9</v>
      </c>
      <c r="C2644" t="s">
        <v>88</v>
      </c>
      <c r="D2644" t="s">
        <v>37</v>
      </c>
      <c r="E2644" t="s">
        <v>79</v>
      </c>
      <c r="F2644" t="s">
        <v>538</v>
      </c>
      <c r="G2644">
        <v>0</v>
      </c>
      <c r="H2644">
        <v>864915.66147059703</v>
      </c>
    </row>
    <row r="2645" spans="1:8" x14ac:dyDescent="0.25">
      <c r="A2645" t="s">
        <v>729</v>
      </c>
      <c r="B2645">
        <v>10</v>
      </c>
      <c r="C2645" t="s">
        <v>455</v>
      </c>
      <c r="D2645" t="s">
        <v>38</v>
      </c>
      <c r="E2645" t="s">
        <v>79</v>
      </c>
      <c r="F2645" t="s">
        <v>538</v>
      </c>
      <c r="G2645">
        <v>0</v>
      </c>
      <c r="H2645">
        <v>469771.71934374701</v>
      </c>
    </row>
    <row r="2646" spans="1:8" x14ac:dyDescent="0.25">
      <c r="A2646" t="s">
        <v>729</v>
      </c>
      <c r="B2646">
        <v>11</v>
      </c>
      <c r="C2646" t="s">
        <v>456</v>
      </c>
      <c r="D2646" t="s">
        <v>39</v>
      </c>
      <c r="E2646" t="s">
        <v>79</v>
      </c>
      <c r="F2646" t="s">
        <v>538</v>
      </c>
      <c r="G2646">
        <v>0</v>
      </c>
      <c r="H2646">
        <v>3824684.3728340701</v>
      </c>
    </row>
    <row r="2647" spans="1:8" x14ac:dyDescent="0.25">
      <c r="A2647" t="s">
        <v>729</v>
      </c>
      <c r="B2647">
        <v>12</v>
      </c>
      <c r="C2647" t="s">
        <v>419</v>
      </c>
      <c r="D2647" t="s">
        <v>40</v>
      </c>
      <c r="E2647" t="s">
        <v>79</v>
      </c>
      <c r="F2647" t="s">
        <v>538</v>
      </c>
      <c r="G2647">
        <v>0</v>
      </c>
      <c r="H2647">
        <v>45403039.077972703</v>
      </c>
    </row>
    <row r="2648" spans="1:8" x14ac:dyDescent="0.25">
      <c r="A2648" t="s">
        <v>729</v>
      </c>
      <c r="B2648">
        <v>13</v>
      </c>
      <c r="C2648" t="s">
        <v>420</v>
      </c>
      <c r="D2648" t="s">
        <v>41</v>
      </c>
      <c r="E2648" t="s">
        <v>79</v>
      </c>
      <c r="F2648" t="s">
        <v>538</v>
      </c>
      <c r="G2648">
        <v>0</v>
      </c>
      <c r="H2648">
        <v>10205483.231329899</v>
      </c>
    </row>
    <row r="2649" spans="1:8" x14ac:dyDescent="0.25">
      <c r="A2649" t="s">
        <v>729</v>
      </c>
      <c r="B2649">
        <v>14</v>
      </c>
      <c r="C2649" t="s">
        <v>421</v>
      </c>
      <c r="D2649" t="s">
        <v>42</v>
      </c>
      <c r="E2649" t="s">
        <v>79</v>
      </c>
      <c r="F2649" t="s">
        <v>538</v>
      </c>
      <c r="G2649">
        <v>0</v>
      </c>
      <c r="H2649">
        <v>18592133.342446901</v>
      </c>
    </row>
    <row r="2650" spans="1:8" x14ac:dyDescent="0.25">
      <c r="A2650" t="s">
        <v>729</v>
      </c>
      <c r="B2650">
        <v>15</v>
      </c>
      <c r="C2650" t="s">
        <v>422</v>
      </c>
      <c r="D2650" t="s">
        <v>43</v>
      </c>
      <c r="E2650" t="s">
        <v>79</v>
      </c>
      <c r="F2650" t="s">
        <v>538</v>
      </c>
      <c r="G2650">
        <v>0</v>
      </c>
      <c r="H2650">
        <v>3450840.6450796602</v>
      </c>
    </row>
    <row r="2651" spans="1:8" x14ac:dyDescent="0.25">
      <c r="A2651" t="s">
        <v>729</v>
      </c>
      <c r="B2651">
        <v>16</v>
      </c>
      <c r="C2651" t="s">
        <v>423</v>
      </c>
      <c r="D2651" t="s">
        <v>44</v>
      </c>
      <c r="E2651" t="s">
        <v>79</v>
      </c>
      <c r="F2651" t="s">
        <v>538</v>
      </c>
      <c r="G2651">
        <v>0</v>
      </c>
      <c r="H2651">
        <v>3416220.6902481802</v>
      </c>
    </row>
    <row r="2652" spans="1:8" x14ac:dyDescent="0.25">
      <c r="A2652" t="s">
        <v>729</v>
      </c>
      <c r="B2652">
        <v>17</v>
      </c>
      <c r="C2652" t="s">
        <v>424</v>
      </c>
      <c r="D2652" t="s">
        <v>45</v>
      </c>
      <c r="E2652" t="s">
        <v>79</v>
      </c>
      <c r="F2652" t="s">
        <v>538</v>
      </c>
      <c r="G2652">
        <v>0</v>
      </c>
      <c r="H2652">
        <v>4364124.1208976097</v>
      </c>
    </row>
    <row r="2653" spans="1:8" x14ac:dyDescent="0.25">
      <c r="A2653" t="s">
        <v>729</v>
      </c>
      <c r="B2653">
        <v>18</v>
      </c>
      <c r="C2653" t="s">
        <v>425</v>
      </c>
      <c r="D2653" t="s">
        <v>46</v>
      </c>
      <c r="E2653" t="s">
        <v>79</v>
      </c>
      <c r="F2653" t="s">
        <v>538</v>
      </c>
      <c r="G2653">
        <v>0</v>
      </c>
      <c r="H2653">
        <v>5516316.0301111704</v>
      </c>
    </row>
    <row r="2654" spans="1:8" x14ac:dyDescent="0.25">
      <c r="A2654" t="s">
        <v>729</v>
      </c>
      <c r="B2654">
        <v>19</v>
      </c>
      <c r="C2654" t="s">
        <v>426</v>
      </c>
      <c r="D2654" t="s">
        <v>47</v>
      </c>
      <c r="E2654" t="s">
        <v>79</v>
      </c>
      <c r="F2654" t="s">
        <v>538</v>
      </c>
      <c r="G2654">
        <v>0</v>
      </c>
      <c r="H2654">
        <v>14394062.5314181</v>
      </c>
    </row>
    <row r="2655" spans="1:8" x14ac:dyDescent="0.25">
      <c r="A2655" t="s">
        <v>729</v>
      </c>
      <c r="B2655">
        <v>20</v>
      </c>
      <c r="C2655" t="s">
        <v>427</v>
      </c>
      <c r="D2655" t="s">
        <v>48</v>
      </c>
      <c r="E2655" t="s">
        <v>79</v>
      </c>
      <c r="F2655" t="s">
        <v>538</v>
      </c>
      <c r="G2655">
        <v>0</v>
      </c>
      <c r="H2655">
        <v>714833.63329075405</v>
      </c>
    </row>
    <row r="2656" spans="1:8" x14ac:dyDescent="0.25">
      <c r="A2656" t="s">
        <v>729</v>
      </c>
      <c r="B2656">
        <v>21</v>
      </c>
      <c r="C2656" t="s">
        <v>428</v>
      </c>
      <c r="D2656" t="s">
        <v>49</v>
      </c>
      <c r="E2656" t="s">
        <v>79</v>
      </c>
      <c r="F2656" t="s">
        <v>538</v>
      </c>
      <c r="G2656">
        <v>0</v>
      </c>
      <c r="H2656">
        <v>7302754.4317716695</v>
      </c>
    </row>
    <row r="2657" spans="1:8" x14ac:dyDescent="0.25">
      <c r="A2657" t="s">
        <v>729</v>
      </c>
      <c r="B2657">
        <v>22</v>
      </c>
      <c r="C2657" t="s">
        <v>429</v>
      </c>
      <c r="D2657" t="s">
        <v>50</v>
      </c>
      <c r="E2657" t="s">
        <v>79</v>
      </c>
      <c r="F2657" t="s">
        <v>538</v>
      </c>
      <c r="G2657">
        <v>0</v>
      </c>
      <c r="H2657">
        <v>36385275.694166899</v>
      </c>
    </row>
    <row r="2658" spans="1:8" x14ac:dyDescent="0.25">
      <c r="A2658" t="s">
        <v>729</v>
      </c>
      <c r="B2658">
        <v>23</v>
      </c>
      <c r="C2658" t="s">
        <v>430</v>
      </c>
      <c r="D2658" t="s">
        <v>51</v>
      </c>
      <c r="E2658" t="s">
        <v>79</v>
      </c>
      <c r="F2658" t="s">
        <v>538</v>
      </c>
      <c r="G2658">
        <v>0</v>
      </c>
      <c r="H2658">
        <v>85729.842734237303</v>
      </c>
    </row>
    <row r="2659" spans="1:8" x14ac:dyDescent="0.25">
      <c r="A2659" t="s">
        <v>729</v>
      </c>
      <c r="B2659">
        <v>24</v>
      </c>
      <c r="C2659" t="s">
        <v>431</v>
      </c>
      <c r="D2659" t="s">
        <v>52</v>
      </c>
      <c r="E2659" t="s">
        <v>79</v>
      </c>
      <c r="F2659" t="s">
        <v>538</v>
      </c>
      <c r="G2659">
        <v>0</v>
      </c>
      <c r="H2659">
        <v>2635519.47149444</v>
      </c>
    </row>
    <row r="2660" spans="1:8" x14ac:dyDescent="0.25">
      <c r="A2660" t="s">
        <v>729</v>
      </c>
      <c r="B2660">
        <v>25</v>
      </c>
      <c r="C2660" t="s">
        <v>432</v>
      </c>
      <c r="D2660" t="s">
        <v>53</v>
      </c>
      <c r="E2660" t="s">
        <v>79</v>
      </c>
      <c r="F2660" t="s">
        <v>538</v>
      </c>
      <c r="G2660">
        <v>0</v>
      </c>
      <c r="H2660">
        <v>440183.325426194</v>
      </c>
    </row>
    <row r="2661" spans="1:8" x14ac:dyDescent="0.25">
      <c r="A2661" t="s">
        <v>729</v>
      </c>
      <c r="B2661">
        <v>26</v>
      </c>
      <c r="C2661" t="s">
        <v>433</v>
      </c>
      <c r="D2661" t="s">
        <v>54</v>
      </c>
      <c r="E2661" t="s">
        <v>79</v>
      </c>
      <c r="F2661" t="s">
        <v>538</v>
      </c>
      <c r="G2661">
        <v>0</v>
      </c>
      <c r="H2661">
        <v>2056358.64181823</v>
      </c>
    </row>
    <row r="2662" spans="1:8" x14ac:dyDescent="0.25">
      <c r="A2662" t="s">
        <v>729</v>
      </c>
      <c r="B2662">
        <v>27</v>
      </c>
      <c r="C2662" t="s">
        <v>434</v>
      </c>
      <c r="D2662" t="s">
        <v>55</v>
      </c>
      <c r="E2662" t="s">
        <v>79</v>
      </c>
      <c r="F2662" t="s">
        <v>538</v>
      </c>
      <c r="G2662">
        <v>0</v>
      </c>
      <c r="H2662">
        <v>554999.64414940902</v>
      </c>
    </row>
    <row r="2663" spans="1:8" x14ac:dyDescent="0.25">
      <c r="A2663" t="s">
        <v>729</v>
      </c>
      <c r="B2663">
        <v>28</v>
      </c>
      <c r="C2663" t="s">
        <v>435</v>
      </c>
      <c r="D2663" t="s">
        <v>56</v>
      </c>
      <c r="E2663" t="s">
        <v>79</v>
      </c>
      <c r="F2663" t="s">
        <v>538</v>
      </c>
      <c r="G2663">
        <v>0</v>
      </c>
      <c r="H2663">
        <v>9386893.7157511208</v>
      </c>
    </row>
    <row r="2664" spans="1:8" x14ac:dyDescent="0.25">
      <c r="A2664" t="s">
        <v>729</v>
      </c>
      <c r="B2664">
        <v>29</v>
      </c>
      <c r="C2664" t="s">
        <v>436</v>
      </c>
      <c r="D2664" t="s">
        <v>57</v>
      </c>
      <c r="E2664" t="s">
        <v>79</v>
      </c>
      <c r="F2664" t="s">
        <v>538</v>
      </c>
      <c r="G2664">
        <v>0</v>
      </c>
      <c r="H2664">
        <v>63984.385471196001</v>
      </c>
    </row>
    <row r="2665" spans="1:8" x14ac:dyDescent="0.25">
      <c r="A2665" t="s">
        <v>729</v>
      </c>
      <c r="B2665">
        <v>30</v>
      </c>
      <c r="C2665" t="s">
        <v>437</v>
      </c>
      <c r="D2665" t="s">
        <v>58</v>
      </c>
      <c r="E2665" t="s">
        <v>79</v>
      </c>
      <c r="F2665" t="s">
        <v>538</v>
      </c>
      <c r="G2665">
        <v>0</v>
      </c>
      <c r="H2665">
        <v>3357859.5696846698</v>
      </c>
    </row>
    <row r="2666" spans="1:8" x14ac:dyDescent="0.25">
      <c r="A2666" t="s">
        <v>729</v>
      </c>
      <c r="B2666">
        <v>31</v>
      </c>
      <c r="C2666" t="s">
        <v>438</v>
      </c>
      <c r="D2666" t="s">
        <v>59</v>
      </c>
      <c r="E2666" t="s">
        <v>79</v>
      </c>
      <c r="F2666" t="s">
        <v>538</v>
      </c>
      <c r="G2666">
        <v>0</v>
      </c>
      <c r="H2666">
        <v>12274353.931002799</v>
      </c>
    </row>
    <row r="2667" spans="1:8" x14ac:dyDescent="0.25">
      <c r="A2667" t="s">
        <v>729</v>
      </c>
      <c r="B2667">
        <v>32</v>
      </c>
      <c r="C2667" t="s">
        <v>439</v>
      </c>
      <c r="D2667" t="s">
        <v>60</v>
      </c>
      <c r="E2667" t="s">
        <v>79</v>
      </c>
      <c r="F2667" t="s">
        <v>538</v>
      </c>
      <c r="G2667">
        <v>0</v>
      </c>
      <c r="H2667">
        <v>7247775.6713503301</v>
      </c>
    </row>
    <row r="2668" spans="1:8" x14ac:dyDescent="0.25">
      <c r="A2668" t="s">
        <v>729</v>
      </c>
      <c r="B2668">
        <v>33</v>
      </c>
      <c r="C2668" t="s">
        <v>440</v>
      </c>
      <c r="D2668" t="s">
        <v>61</v>
      </c>
      <c r="E2668" t="s">
        <v>79</v>
      </c>
      <c r="F2668" t="s">
        <v>538</v>
      </c>
      <c r="G2668">
        <v>0</v>
      </c>
      <c r="H2668">
        <v>34654832.092432097</v>
      </c>
    </row>
    <row r="2669" spans="1:8" x14ac:dyDescent="0.25">
      <c r="A2669" t="s">
        <v>729</v>
      </c>
      <c r="B2669">
        <v>34</v>
      </c>
      <c r="C2669" t="s">
        <v>441</v>
      </c>
      <c r="D2669" t="s">
        <v>62</v>
      </c>
      <c r="E2669" t="s">
        <v>79</v>
      </c>
      <c r="F2669" t="s">
        <v>538</v>
      </c>
      <c r="G2669">
        <v>0</v>
      </c>
      <c r="H2669">
        <v>103921.369980426</v>
      </c>
    </row>
    <row r="2670" spans="1:8" x14ac:dyDescent="0.25">
      <c r="A2670" t="s">
        <v>729</v>
      </c>
      <c r="B2670">
        <v>35</v>
      </c>
      <c r="C2670" t="s">
        <v>442</v>
      </c>
      <c r="D2670" t="s">
        <v>63</v>
      </c>
      <c r="E2670" t="s">
        <v>79</v>
      </c>
      <c r="F2670" t="s">
        <v>538</v>
      </c>
      <c r="G2670">
        <v>0</v>
      </c>
      <c r="H2670">
        <v>23812718.6897269</v>
      </c>
    </row>
    <row r="2671" spans="1:8" x14ac:dyDescent="0.25">
      <c r="A2671" t="s">
        <v>729</v>
      </c>
      <c r="B2671">
        <v>36</v>
      </c>
      <c r="C2671" t="s">
        <v>443</v>
      </c>
      <c r="D2671" t="s">
        <v>64</v>
      </c>
      <c r="E2671" t="s">
        <v>79</v>
      </c>
      <c r="F2671" t="s">
        <v>538</v>
      </c>
      <c r="G2671">
        <v>0</v>
      </c>
      <c r="H2671">
        <v>62354907.988644198</v>
      </c>
    </row>
    <row r="2672" spans="1:8" x14ac:dyDescent="0.25">
      <c r="A2672" t="s">
        <v>729</v>
      </c>
      <c r="B2672">
        <v>37</v>
      </c>
      <c r="C2672" t="s">
        <v>444</v>
      </c>
      <c r="D2672" t="s">
        <v>65</v>
      </c>
      <c r="E2672" t="s">
        <v>79</v>
      </c>
      <c r="F2672" t="s">
        <v>538</v>
      </c>
      <c r="G2672">
        <v>0</v>
      </c>
      <c r="H2672">
        <v>5139017.5517340004</v>
      </c>
    </row>
    <row r="2673" spans="1:8" x14ac:dyDescent="0.25">
      <c r="A2673" t="s">
        <v>729</v>
      </c>
      <c r="B2673">
        <v>38</v>
      </c>
      <c r="C2673" t="s">
        <v>445</v>
      </c>
      <c r="D2673" t="s">
        <v>66</v>
      </c>
      <c r="E2673" t="s">
        <v>79</v>
      </c>
      <c r="F2673" t="s">
        <v>538</v>
      </c>
      <c r="G2673">
        <v>0</v>
      </c>
      <c r="H2673">
        <v>7653822.4076507399</v>
      </c>
    </row>
    <row r="2674" spans="1:8" x14ac:dyDescent="0.25">
      <c r="A2674" t="s">
        <v>729</v>
      </c>
      <c r="B2674">
        <v>39</v>
      </c>
      <c r="C2674" t="s">
        <v>446</v>
      </c>
      <c r="D2674" t="s">
        <v>67</v>
      </c>
      <c r="E2674" t="s">
        <v>79</v>
      </c>
      <c r="F2674" t="s">
        <v>538</v>
      </c>
      <c r="G2674">
        <v>0</v>
      </c>
      <c r="H2674">
        <v>3290678.1529447902</v>
      </c>
    </row>
    <row r="2675" spans="1:8" x14ac:dyDescent="0.25">
      <c r="A2675" t="s">
        <v>729</v>
      </c>
      <c r="B2675">
        <v>40</v>
      </c>
      <c r="C2675" t="s">
        <v>447</v>
      </c>
      <c r="D2675" t="s">
        <v>68</v>
      </c>
      <c r="E2675" t="s">
        <v>79</v>
      </c>
      <c r="F2675" t="s">
        <v>538</v>
      </c>
      <c r="G2675">
        <v>0</v>
      </c>
      <c r="H2675">
        <v>2888861.91076962</v>
      </c>
    </row>
    <row r="2676" spans="1:8" x14ac:dyDescent="0.25">
      <c r="A2676" t="s">
        <v>729</v>
      </c>
      <c r="B2676">
        <v>42</v>
      </c>
      <c r="C2676" t="s">
        <v>448</v>
      </c>
      <c r="D2676" t="s">
        <v>69</v>
      </c>
      <c r="E2676" t="s">
        <v>79</v>
      </c>
      <c r="F2676" t="s">
        <v>538</v>
      </c>
      <c r="G2676">
        <v>0</v>
      </c>
      <c r="H2676">
        <v>15774198.787655801</v>
      </c>
    </row>
    <row r="2677" spans="1:8" x14ac:dyDescent="0.25">
      <c r="A2677" t="s">
        <v>729</v>
      </c>
      <c r="B2677">
        <v>1</v>
      </c>
      <c r="C2677" t="s">
        <v>78</v>
      </c>
      <c r="D2677" t="s">
        <v>29</v>
      </c>
      <c r="E2677" t="s">
        <v>79</v>
      </c>
      <c r="F2677" t="s">
        <v>539</v>
      </c>
      <c r="G2677">
        <v>0</v>
      </c>
      <c r="H2677">
        <v>1.2229999999999999E-3</v>
      </c>
    </row>
    <row r="2678" spans="1:8" x14ac:dyDescent="0.25">
      <c r="A2678" t="s">
        <v>729</v>
      </c>
      <c r="B2678">
        <v>2</v>
      </c>
      <c r="C2678" t="s">
        <v>81</v>
      </c>
      <c r="D2678" t="s">
        <v>30</v>
      </c>
      <c r="E2678" t="s">
        <v>79</v>
      </c>
      <c r="F2678" t="s">
        <v>539</v>
      </c>
      <c r="G2678">
        <v>0</v>
      </c>
      <c r="H2678">
        <v>8.8199999999999997E-4</v>
      </c>
    </row>
    <row r="2679" spans="1:8" x14ac:dyDescent="0.25">
      <c r="A2679" t="s">
        <v>729</v>
      </c>
      <c r="B2679">
        <v>3</v>
      </c>
      <c r="C2679" t="s">
        <v>82</v>
      </c>
      <c r="D2679" t="s">
        <v>31</v>
      </c>
      <c r="E2679" t="s">
        <v>79</v>
      </c>
      <c r="F2679" t="s">
        <v>539</v>
      </c>
      <c r="G2679">
        <v>0</v>
      </c>
      <c r="H2679">
        <v>4.7199999999999998E-4</v>
      </c>
    </row>
    <row r="2680" spans="1:8" x14ac:dyDescent="0.25">
      <c r="A2680" t="s">
        <v>729</v>
      </c>
      <c r="B2680">
        <v>4</v>
      </c>
      <c r="C2680" t="s">
        <v>83</v>
      </c>
      <c r="D2680" t="s">
        <v>32</v>
      </c>
      <c r="E2680" t="s">
        <v>79</v>
      </c>
      <c r="F2680" t="s">
        <v>539</v>
      </c>
      <c r="G2680">
        <v>0</v>
      </c>
      <c r="H2680">
        <v>7.9699999999999997E-4</v>
      </c>
    </row>
    <row r="2681" spans="1:8" x14ac:dyDescent="0.25">
      <c r="A2681" t="s">
        <v>729</v>
      </c>
      <c r="B2681">
        <v>5</v>
      </c>
      <c r="C2681" t="s">
        <v>84</v>
      </c>
      <c r="D2681" t="s">
        <v>33</v>
      </c>
      <c r="E2681" t="s">
        <v>79</v>
      </c>
      <c r="F2681" t="s">
        <v>539</v>
      </c>
      <c r="G2681">
        <v>0</v>
      </c>
      <c r="H2681">
        <v>8.3699999999999996E-4</v>
      </c>
    </row>
    <row r="2682" spans="1:8" x14ac:dyDescent="0.25">
      <c r="A2682" t="s">
        <v>729</v>
      </c>
      <c r="B2682">
        <v>6</v>
      </c>
      <c r="C2682" t="s">
        <v>85</v>
      </c>
      <c r="D2682" t="s">
        <v>34</v>
      </c>
      <c r="E2682" t="s">
        <v>79</v>
      </c>
      <c r="F2682" t="s">
        <v>539</v>
      </c>
      <c r="G2682">
        <v>0</v>
      </c>
      <c r="H2682">
        <v>0</v>
      </c>
    </row>
    <row r="2683" spans="1:8" x14ac:dyDescent="0.25">
      <c r="A2683" t="s">
        <v>729</v>
      </c>
      <c r="B2683">
        <v>7</v>
      </c>
      <c r="C2683" t="s">
        <v>86</v>
      </c>
      <c r="D2683" t="s">
        <v>35</v>
      </c>
      <c r="E2683" t="s">
        <v>79</v>
      </c>
      <c r="F2683" t="s">
        <v>539</v>
      </c>
      <c r="G2683">
        <v>0</v>
      </c>
      <c r="H2683">
        <v>1.2340000000000001E-3</v>
      </c>
    </row>
    <row r="2684" spans="1:8" x14ac:dyDescent="0.25">
      <c r="A2684" t="s">
        <v>729</v>
      </c>
      <c r="B2684">
        <v>8</v>
      </c>
      <c r="C2684" t="s">
        <v>87</v>
      </c>
      <c r="D2684" t="s">
        <v>36</v>
      </c>
      <c r="E2684" t="s">
        <v>79</v>
      </c>
      <c r="F2684" t="s">
        <v>539</v>
      </c>
      <c r="G2684">
        <v>0</v>
      </c>
      <c r="H2684">
        <v>1.1329999999999999E-3</v>
      </c>
    </row>
    <row r="2685" spans="1:8" x14ac:dyDescent="0.25">
      <c r="A2685" t="s">
        <v>729</v>
      </c>
      <c r="B2685">
        <v>9</v>
      </c>
      <c r="C2685" t="s">
        <v>88</v>
      </c>
      <c r="D2685" t="s">
        <v>37</v>
      </c>
      <c r="E2685" t="s">
        <v>79</v>
      </c>
      <c r="F2685" t="s">
        <v>539</v>
      </c>
      <c r="G2685">
        <v>0</v>
      </c>
      <c r="H2685">
        <v>1.7440000000000001E-3</v>
      </c>
    </row>
    <row r="2686" spans="1:8" x14ac:dyDescent="0.25">
      <c r="A2686" t="s">
        <v>729</v>
      </c>
      <c r="B2686">
        <v>10</v>
      </c>
      <c r="C2686" t="s">
        <v>455</v>
      </c>
      <c r="D2686" t="s">
        <v>38</v>
      </c>
      <c r="E2686" t="s">
        <v>79</v>
      </c>
      <c r="F2686" t="s">
        <v>539</v>
      </c>
      <c r="G2686">
        <v>0</v>
      </c>
      <c r="H2686">
        <v>1.279E-3</v>
      </c>
    </row>
    <row r="2687" spans="1:8" x14ac:dyDescent="0.25">
      <c r="A2687" t="s">
        <v>729</v>
      </c>
      <c r="B2687">
        <v>11</v>
      </c>
      <c r="C2687" t="s">
        <v>456</v>
      </c>
      <c r="D2687" t="s">
        <v>39</v>
      </c>
      <c r="E2687" t="s">
        <v>79</v>
      </c>
      <c r="F2687" t="s">
        <v>539</v>
      </c>
      <c r="G2687">
        <v>0</v>
      </c>
      <c r="H2687">
        <v>9.2699999999999998E-4</v>
      </c>
    </row>
    <row r="2688" spans="1:8" x14ac:dyDescent="0.25">
      <c r="A2688" t="s">
        <v>729</v>
      </c>
      <c r="B2688">
        <v>12</v>
      </c>
      <c r="C2688" t="s">
        <v>419</v>
      </c>
      <c r="D2688" t="s">
        <v>40</v>
      </c>
      <c r="E2688" t="s">
        <v>79</v>
      </c>
      <c r="F2688" t="s">
        <v>539</v>
      </c>
      <c r="G2688">
        <v>0</v>
      </c>
      <c r="H2688">
        <v>7.4200000000000004E-4</v>
      </c>
    </row>
    <row r="2689" spans="1:8" x14ac:dyDescent="0.25">
      <c r="A2689" t="s">
        <v>729</v>
      </c>
      <c r="B2689">
        <v>13</v>
      </c>
      <c r="C2689" t="s">
        <v>420</v>
      </c>
      <c r="D2689" t="s">
        <v>41</v>
      </c>
      <c r="E2689" t="s">
        <v>79</v>
      </c>
      <c r="F2689" t="s">
        <v>539</v>
      </c>
      <c r="G2689">
        <v>0</v>
      </c>
      <c r="H2689">
        <v>5.3499999999999999E-4</v>
      </c>
    </row>
    <row r="2690" spans="1:8" x14ac:dyDescent="0.25">
      <c r="A2690" t="s">
        <v>729</v>
      </c>
      <c r="B2690">
        <v>14</v>
      </c>
      <c r="C2690" t="s">
        <v>421</v>
      </c>
      <c r="D2690" t="s">
        <v>42</v>
      </c>
      <c r="E2690" t="s">
        <v>79</v>
      </c>
      <c r="F2690" t="s">
        <v>539</v>
      </c>
      <c r="G2690">
        <v>0</v>
      </c>
      <c r="H2690">
        <v>1.6000000000000001E-3</v>
      </c>
    </row>
    <row r="2691" spans="1:8" x14ac:dyDescent="0.25">
      <c r="A2691" t="s">
        <v>729</v>
      </c>
      <c r="B2691">
        <v>15</v>
      </c>
      <c r="C2691" t="s">
        <v>422</v>
      </c>
      <c r="D2691" t="s">
        <v>43</v>
      </c>
      <c r="E2691" t="s">
        <v>79</v>
      </c>
      <c r="F2691" t="s">
        <v>539</v>
      </c>
      <c r="G2691">
        <v>0</v>
      </c>
      <c r="H2691">
        <v>2.7799999999999998E-4</v>
      </c>
    </row>
    <row r="2692" spans="1:8" x14ac:dyDescent="0.25">
      <c r="A2692" t="s">
        <v>729</v>
      </c>
      <c r="B2692">
        <v>16</v>
      </c>
      <c r="C2692" t="s">
        <v>423</v>
      </c>
      <c r="D2692" t="s">
        <v>44</v>
      </c>
      <c r="E2692" t="s">
        <v>79</v>
      </c>
      <c r="F2692" t="s">
        <v>539</v>
      </c>
      <c r="G2692">
        <v>0</v>
      </c>
      <c r="H2692">
        <v>5.7300000000000005E-4</v>
      </c>
    </row>
    <row r="2693" spans="1:8" x14ac:dyDescent="0.25">
      <c r="A2693" t="s">
        <v>729</v>
      </c>
      <c r="B2693">
        <v>17</v>
      </c>
      <c r="C2693" t="s">
        <v>424</v>
      </c>
      <c r="D2693" t="s">
        <v>45</v>
      </c>
      <c r="E2693" t="s">
        <v>79</v>
      </c>
      <c r="F2693" t="s">
        <v>539</v>
      </c>
      <c r="G2693">
        <v>0</v>
      </c>
      <c r="H2693">
        <v>6.5600000000000001E-4</v>
      </c>
    </row>
    <row r="2694" spans="1:8" x14ac:dyDescent="0.25">
      <c r="A2694" t="s">
        <v>729</v>
      </c>
      <c r="B2694">
        <v>18</v>
      </c>
      <c r="C2694" t="s">
        <v>425</v>
      </c>
      <c r="D2694" t="s">
        <v>46</v>
      </c>
      <c r="E2694" t="s">
        <v>79</v>
      </c>
      <c r="F2694" t="s">
        <v>539</v>
      </c>
      <c r="G2694">
        <v>0</v>
      </c>
      <c r="H2694">
        <v>0</v>
      </c>
    </row>
    <row r="2695" spans="1:8" x14ac:dyDescent="0.25">
      <c r="A2695" t="s">
        <v>729</v>
      </c>
      <c r="B2695">
        <v>19</v>
      </c>
      <c r="C2695" t="s">
        <v>426</v>
      </c>
      <c r="D2695" t="s">
        <v>47</v>
      </c>
      <c r="E2695" t="s">
        <v>79</v>
      </c>
      <c r="F2695" t="s">
        <v>539</v>
      </c>
      <c r="G2695">
        <v>0</v>
      </c>
      <c r="H2695">
        <v>1.2999999999999999E-3</v>
      </c>
    </row>
    <row r="2696" spans="1:8" x14ac:dyDescent="0.25">
      <c r="A2696" t="s">
        <v>729</v>
      </c>
      <c r="B2696">
        <v>20</v>
      </c>
      <c r="C2696" t="s">
        <v>427</v>
      </c>
      <c r="D2696" t="s">
        <v>48</v>
      </c>
      <c r="E2696" t="s">
        <v>79</v>
      </c>
      <c r="F2696" t="s">
        <v>539</v>
      </c>
      <c r="G2696">
        <v>0</v>
      </c>
      <c r="H2696">
        <v>9.2199999999999997E-4</v>
      </c>
    </row>
    <row r="2697" spans="1:8" x14ac:dyDescent="0.25">
      <c r="A2697" t="s">
        <v>729</v>
      </c>
      <c r="B2697">
        <v>21</v>
      </c>
      <c r="C2697" t="s">
        <v>428</v>
      </c>
      <c r="D2697" t="s">
        <v>49</v>
      </c>
      <c r="E2697" t="s">
        <v>79</v>
      </c>
      <c r="F2697" t="s">
        <v>539</v>
      </c>
      <c r="G2697">
        <v>0</v>
      </c>
      <c r="H2697">
        <v>1.05E-4</v>
      </c>
    </row>
    <row r="2698" spans="1:8" x14ac:dyDescent="0.25">
      <c r="A2698" t="s">
        <v>729</v>
      </c>
      <c r="B2698">
        <v>22</v>
      </c>
      <c r="C2698" t="s">
        <v>429</v>
      </c>
      <c r="D2698" t="s">
        <v>50</v>
      </c>
      <c r="E2698" t="s">
        <v>79</v>
      </c>
      <c r="F2698" t="s">
        <v>539</v>
      </c>
      <c r="G2698">
        <v>0</v>
      </c>
      <c r="H2698">
        <v>5.4299999999999997E-4</v>
      </c>
    </row>
    <row r="2699" spans="1:8" x14ac:dyDescent="0.25">
      <c r="A2699" t="s">
        <v>729</v>
      </c>
      <c r="B2699">
        <v>23</v>
      </c>
      <c r="C2699" t="s">
        <v>430</v>
      </c>
      <c r="D2699" t="s">
        <v>51</v>
      </c>
      <c r="E2699" t="s">
        <v>79</v>
      </c>
      <c r="F2699" t="s">
        <v>539</v>
      </c>
      <c r="G2699">
        <v>0</v>
      </c>
      <c r="H2699">
        <v>1.34E-3</v>
      </c>
    </row>
    <row r="2700" spans="1:8" x14ac:dyDescent="0.25">
      <c r="A2700" t="s">
        <v>729</v>
      </c>
      <c r="B2700">
        <v>24</v>
      </c>
      <c r="C2700" t="s">
        <v>431</v>
      </c>
      <c r="D2700" t="s">
        <v>52</v>
      </c>
      <c r="E2700" t="s">
        <v>79</v>
      </c>
      <c r="F2700" t="s">
        <v>539</v>
      </c>
      <c r="G2700">
        <v>0</v>
      </c>
      <c r="H2700">
        <v>6.4499999999999996E-4</v>
      </c>
    </row>
    <row r="2701" spans="1:8" x14ac:dyDescent="0.25">
      <c r="A2701" t="s">
        <v>729</v>
      </c>
      <c r="B2701">
        <v>25</v>
      </c>
      <c r="C2701" t="s">
        <v>432</v>
      </c>
      <c r="D2701" t="s">
        <v>53</v>
      </c>
      <c r="E2701" t="s">
        <v>79</v>
      </c>
      <c r="F2701" t="s">
        <v>539</v>
      </c>
      <c r="G2701">
        <v>0</v>
      </c>
      <c r="H2701">
        <v>1.6000000000000001E-3</v>
      </c>
    </row>
    <row r="2702" spans="1:8" x14ac:dyDescent="0.25">
      <c r="A2702" t="s">
        <v>729</v>
      </c>
      <c r="B2702">
        <v>26</v>
      </c>
      <c r="C2702" t="s">
        <v>433</v>
      </c>
      <c r="D2702" t="s">
        <v>54</v>
      </c>
      <c r="E2702" t="s">
        <v>79</v>
      </c>
      <c r="F2702" t="s">
        <v>539</v>
      </c>
      <c r="G2702">
        <v>0</v>
      </c>
      <c r="H2702">
        <v>8.5999999999999998E-4</v>
      </c>
    </row>
    <row r="2703" spans="1:8" x14ac:dyDescent="0.25">
      <c r="A2703" t="s">
        <v>729</v>
      </c>
      <c r="B2703">
        <v>27</v>
      </c>
      <c r="C2703" t="s">
        <v>434</v>
      </c>
      <c r="D2703" t="s">
        <v>55</v>
      </c>
      <c r="E2703" t="s">
        <v>79</v>
      </c>
      <c r="F2703" t="s">
        <v>539</v>
      </c>
      <c r="G2703">
        <v>0</v>
      </c>
      <c r="H2703">
        <v>1.0640000000000001E-3</v>
      </c>
    </row>
    <row r="2704" spans="1:8" x14ac:dyDescent="0.25">
      <c r="A2704" t="s">
        <v>729</v>
      </c>
      <c r="B2704">
        <v>28</v>
      </c>
      <c r="C2704" t="s">
        <v>435</v>
      </c>
      <c r="D2704" t="s">
        <v>56</v>
      </c>
      <c r="E2704" t="s">
        <v>79</v>
      </c>
      <c r="F2704" t="s">
        <v>539</v>
      </c>
      <c r="G2704">
        <v>0</v>
      </c>
      <c r="H2704">
        <v>5.0799999999999999E-4</v>
      </c>
    </row>
    <row r="2705" spans="1:8" x14ac:dyDescent="0.25">
      <c r="A2705" t="s">
        <v>729</v>
      </c>
      <c r="B2705">
        <v>29</v>
      </c>
      <c r="C2705" t="s">
        <v>436</v>
      </c>
      <c r="D2705" t="s">
        <v>57</v>
      </c>
      <c r="E2705" t="s">
        <v>79</v>
      </c>
      <c r="F2705" t="s">
        <v>539</v>
      </c>
      <c r="G2705">
        <v>0</v>
      </c>
      <c r="H2705">
        <v>1.519E-3</v>
      </c>
    </row>
    <row r="2706" spans="1:8" x14ac:dyDescent="0.25">
      <c r="A2706" t="s">
        <v>729</v>
      </c>
      <c r="B2706">
        <v>30</v>
      </c>
      <c r="C2706" t="s">
        <v>437</v>
      </c>
      <c r="D2706" t="s">
        <v>58</v>
      </c>
      <c r="E2706" t="s">
        <v>79</v>
      </c>
      <c r="F2706" t="s">
        <v>539</v>
      </c>
      <c r="G2706">
        <v>0</v>
      </c>
      <c r="H2706">
        <v>1.838E-3</v>
      </c>
    </row>
    <row r="2707" spans="1:8" x14ac:dyDescent="0.25">
      <c r="A2707" t="s">
        <v>729</v>
      </c>
      <c r="B2707">
        <v>31</v>
      </c>
      <c r="C2707" t="s">
        <v>438</v>
      </c>
      <c r="D2707" t="s">
        <v>59</v>
      </c>
      <c r="E2707" t="s">
        <v>79</v>
      </c>
      <c r="F2707" t="s">
        <v>539</v>
      </c>
      <c r="G2707">
        <v>0</v>
      </c>
      <c r="H2707">
        <v>0</v>
      </c>
    </row>
    <row r="2708" spans="1:8" x14ac:dyDescent="0.25">
      <c r="A2708" t="s">
        <v>729</v>
      </c>
      <c r="B2708">
        <v>32</v>
      </c>
      <c r="C2708" t="s">
        <v>439</v>
      </c>
      <c r="D2708" t="s">
        <v>60</v>
      </c>
      <c r="E2708" t="s">
        <v>79</v>
      </c>
      <c r="F2708" t="s">
        <v>539</v>
      </c>
      <c r="G2708">
        <v>0</v>
      </c>
      <c r="H2708">
        <v>1.1789999999999999E-3</v>
      </c>
    </row>
    <row r="2709" spans="1:8" x14ac:dyDescent="0.25">
      <c r="A2709" t="s">
        <v>729</v>
      </c>
      <c r="B2709">
        <v>33</v>
      </c>
      <c r="C2709" t="s">
        <v>440</v>
      </c>
      <c r="D2709" t="s">
        <v>61</v>
      </c>
      <c r="E2709" t="s">
        <v>79</v>
      </c>
      <c r="F2709" t="s">
        <v>539</v>
      </c>
      <c r="G2709">
        <v>0</v>
      </c>
      <c r="H2709">
        <v>1.0939999999999999E-3</v>
      </c>
    </row>
    <row r="2710" spans="1:8" x14ac:dyDescent="0.25">
      <c r="A2710" t="s">
        <v>729</v>
      </c>
      <c r="B2710">
        <v>34</v>
      </c>
      <c r="C2710" t="s">
        <v>441</v>
      </c>
      <c r="D2710" t="s">
        <v>62</v>
      </c>
      <c r="E2710" t="s">
        <v>79</v>
      </c>
      <c r="F2710" t="s">
        <v>539</v>
      </c>
      <c r="G2710">
        <v>0</v>
      </c>
      <c r="H2710">
        <v>6.96E-4</v>
      </c>
    </row>
    <row r="2711" spans="1:8" x14ac:dyDescent="0.25">
      <c r="A2711" t="s">
        <v>729</v>
      </c>
      <c r="B2711">
        <v>35</v>
      </c>
      <c r="C2711" t="s">
        <v>442</v>
      </c>
      <c r="D2711" t="s">
        <v>63</v>
      </c>
      <c r="E2711" t="s">
        <v>79</v>
      </c>
      <c r="F2711" t="s">
        <v>539</v>
      </c>
      <c r="G2711">
        <v>0</v>
      </c>
      <c r="H2711">
        <v>7.4299999999999995E-4</v>
      </c>
    </row>
    <row r="2712" spans="1:8" x14ac:dyDescent="0.25">
      <c r="A2712" t="s">
        <v>729</v>
      </c>
      <c r="B2712">
        <v>36</v>
      </c>
      <c r="C2712" t="s">
        <v>443</v>
      </c>
      <c r="D2712" t="s">
        <v>64</v>
      </c>
      <c r="E2712" t="s">
        <v>79</v>
      </c>
      <c r="F2712" t="s">
        <v>539</v>
      </c>
      <c r="G2712">
        <v>0</v>
      </c>
      <c r="H2712">
        <v>4.6999999999999999E-4</v>
      </c>
    </row>
    <row r="2713" spans="1:8" x14ac:dyDescent="0.25">
      <c r="A2713" t="s">
        <v>729</v>
      </c>
      <c r="B2713">
        <v>37</v>
      </c>
      <c r="C2713" t="s">
        <v>444</v>
      </c>
      <c r="D2713" t="s">
        <v>65</v>
      </c>
      <c r="E2713" t="s">
        <v>79</v>
      </c>
      <c r="F2713" t="s">
        <v>539</v>
      </c>
      <c r="G2713">
        <v>0</v>
      </c>
      <c r="H2713">
        <v>1.4660000000000001E-3</v>
      </c>
    </row>
    <row r="2714" spans="1:8" x14ac:dyDescent="0.25">
      <c r="A2714" t="s">
        <v>729</v>
      </c>
      <c r="B2714">
        <v>38</v>
      </c>
      <c r="C2714" t="s">
        <v>445</v>
      </c>
      <c r="D2714" t="s">
        <v>66</v>
      </c>
      <c r="E2714" t="s">
        <v>79</v>
      </c>
      <c r="F2714" t="s">
        <v>539</v>
      </c>
      <c r="G2714">
        <v>0</v>
      </c>
      <c r="H2714">
        <v>1.2999999999999999E-3</v>
      </c>
    </row>
    <row r="2715" spans="1:8" x14ac:dyDescent="0.25">
      <c r="A2715" t="s">
        <v>729</v>
      </c>
      <c r="B2715">
        <v>39</v>
      </c>
      <c r="C2715" t="s">
        <v>446</v>
      </c>
      <c r="D2715" t="s">
        <v>67</v>
      </c>
      <c r="E2715" t="s">
        <v>79</v>
      </c>
      <c r="F2715" t="s">
        <v>539</v>
      </c>
      <c r="G2715">
        <v>0</v>
      </c>
      <c r="H2715">
        <v>8.8500000000000004E-4</v>
      </c>
    </row>
    <row r="2716" spans="1:8" x14ac:dyDescent="0.25">
      <c r="A2716" t="s">
        <v>729</v>
      </c>
      <c r="B2716">
        <v>40</v>
      </c>
      <c r="C2716" t="s">
        <v>447</v>
      </c>
      <c r="D2716" t="s">
        <v>68</v>
      </c>
      <c r="E2716" t="s">
        <v>79</v>
      </c>
      <c r="F2716" t="s">
        <v>539</v>
      </c>
      <c r="G2716">
        <v>0</v>
      </c>
      <c r="H2716">
        <v>1.021E-3</v>
      </c>
    </row>
    <row r="2717" spans="1:8" x14ac:dyDescent="0.25">
      <c r="A2717" t="s">
        <v>729</v>
      </c>
      <c r="B2717">
        <v>42</v>
      </c>
      <c r="C2717" t="s">
        <v>448</v>
      </c>
      <c r="D2717" t="s">
        <v>69</v>
      </c>
      <c r="E2717" t="s">
        <v>79</v>
      </c>
      <c r="F2717" t="s">
        <v>539</v>
      </c>
      <c r="G2717">
        <v>0</v>
      </c>
      <c r="H2717">
        <v>1.116E-3</v>
      </c>
    </row>
    <row r="2718" spans="1:8" x14ac:dyDescent="0.25">
      <c r="A2718" t="s">
        <v>729</v>
      </c>
      <c r="B2718">
        <v>1</v>
      </c>
      <c r="C2718" t="s">
        <v>78</v>
      </c>
      <c r="D2718" t="s">
        <v>29</v>
      </c>
      <c r="E2718" t="s">
        <v>79</v>
      </c>
      <c r="F2718" t="s">
        <v>540</v>
      </c>
      <c r="G2718">
        <v>0</v>
      </c>
      <c r="H2718">
        <v>1.6000000000000001E-3</v>
      </c>
    </row>
    <row r="2719" spans="1:8" x14ac:dyDescent="0.25">
      <c r="A2719" t="s">
        <v>729</v>
      </c>
      <c r="B2719">
        <v>2</v>
      </c>
      <c r="C2719" t="s">
        <v>81</v>
      </c>
      <c r="D2719" t="s">
        <v>30</v>
      </c>
      <c r="E2719" t="s">
        <v>79</v>
      </c>
      <c r="F2719" t="s">
        <v>540</v>
      </c>
      <c r="G2719">
        <v>0</v>
      </c>
      <c r="H2719">
        <v>9.2500000000000004E-4</v>
      </c>
    </row>
    <row r="2720" spans="1:8" x14ac:dyDescent="0.25">
      <c r="A2720" t="s">
        <v>729</v>
      </c>
      <c r="B2720">
        <v>3</v>
      </c>
      <c r="C2720" t="s">
        <v>82</v>
      </c>
      <c r="D2720" t="s">
        <v>31</v>
      </c>
      <c r="E2720" t="s">
        <v>79</v>
      </c>
      <c r="F2720" t="s">
        <v>540</v>
      </c>
      <c r="G2720">
        <v>0</v>
      </c>
      <c r="H2720">
        <v>5.9999999999999995E-4</v>
      </c>
    </row>
    <row r="2721" spans="1:8" x14ac:dyDescent="0.25">
      <c r="A2721" t="s">
        <v>729</v>
      </c>
      <c r="B2721">
        <v>4</v>
      </c>
      <c r="C2721" t="s">
        <v>83</v>
      </c>
      <c r="D2721" t="s">
        <v>32</v>
      </c>
      <c r="E2721" t="s">
        <v>79</v>
      </c>
      <c r="F2721" t="s">
        <v>540</v>
      </c>
      <c r="G2721">
        <v>0</v>
      </c>
      <c r="H2721">
        <v>1.6000000000000001E-3</v>
      </c>
    </row>
    <row r="2722" spans="1:8" x14ac:dyDescent="0.25">
      <c r="A2722" t="s">
        <v>729</v>
      </c>
      <c r="B2722">
        <v>5</v>
      </c>
      <c r="C2722" t="s">
        <v>84</v>
      </c>
      <c r="D2722" t="s">
        <v>33</v>
      </c>
      <c r="E2722" t="s">
        <v>79</v>
      </c>
      <c r="F2722" t="s">
        <v>540</v>
      </c>
      <c r="G2722">
        <v>0</v>
      </c>
      <c r="H2722">
        <v>1.1440000000000001E-3</v>
      </c>
    </row>
    <row r="2723" spans="1:8" x14ac:dyDescent="0.25">
      <c r="A2723" t="s">
        <v>729</v>
      </c>
      <c r="B2723">
        <v>6</v>
      </c>
      <c r="C2723" t="s">
        <v>85</v>
      </c>
      <c r="D2723" t="s">
        <v>34</v>
      </c>
      <c r="E2723" t="s">
        <v>79</v>
      </c>
      <c r="F2723" t="s">
        <v>540</v>
      </c>
      <c r="G2723">
        <v>0</v>
      </c>
      <c r="H2723">
        <v>0</v>
      </c>
    </row>
    <row r="2724" spans="1:8" x14ac:dyDescent="0.25">
      <c r="A2724" t="s">
        <v>729</v>
      </c>
      <c r="B2724">
        <v>7</v>
      </c>
      <c r="C2724" t="s">
        <v>86</v>
      </c>
      <c r="D2724" t="s">
        <v>35</v>
      </c>
      <c r="E2724" t="s">
        <v>79</v>
      </c>
      <c r="F2724" t="s">
        <v>540</v>
      </c>
      <c r="G2724">
        <v>0</v>
      </c>
      <c r="H2724">
        <v>1.6000000000000001E-3</v>
      </c>
    </row>
    <row r="2725" spans="1:8" x14ac:dyDescent="0.25">
      <c r="A2725" t="s">
        <v>729</v>
      </c>
      <c r="B2725">
        <v>8</v>
      </c>
      <c r="C2725" t="s">
        <v>87</v>
      </c>
      <c r="D2725" t="s">
        <v>36</v>
      </c>
      <c r="E2725" t="s">
        <v>79</v>
      </c>
      <c r="F2725" t="s">
        <v>540</v>
      </c>
      <c r="G2725">
        <v>0</v>
      </c>
      <c r="H2725">
        <v>1.6720000000000001E-3</v>
      </c>
    </row>
    <row r="2726" spans="1:8" x14ac:dyDescent="0.25">
      <c r="A2726" t="s">
        <v>729</v>
      </c>
      <c r="B2726">
        <v>9</v>
      </c>
      <c r="C2726" t="s">
        <v>88</v>
      </c>
      <c r="D2726" t="s">
        <v>37</v>
      </c>
      <c r="E2726" t="s">
        <v>79</v>
      </c>
      <c r="F2726" t="s">
        <v>540</v>
      </c>
      <c r="G2726">
        <v>0</v>
      </c>
      <c r="H2726">
        <v>1.7440000000000001E-3</v>
      </c>
    </row>
    <row r="2727" spans="1:8" x14ac:dyDescent="0.25">
      <c r="A2727" t="s">
        <v>729</v>
      </c>
      <c r="B2727">
        <v>10</v>
      </c>
      <c r="C2727" t="s">
        <v>455</v>
      </c>
      <c r="D2727" t="s">
        <v>38</v>
      </c>
      <c r="E2727" t="s">
        <v>79</v>
      </c>
      <c r="F2727" t="s">
        <v>540</v>
      </c>
      <c r="G2727">
        <v>0</v>
      </c>
      <c r="H2727">
        <v>1.7719999999999999E-3</v>
      </c>
    </row>
    <row r="2728" spans="1:8" x14ac:dyDescent="0.25">
      <c r="A2728" t="s">
        <v>729</v>
      </c>
      <c r="B2728">
        <v>11</v>
      </c>
      <c r="C2728" t="s">
        <v>456</v>
      </c>
      <c r="D2728" t="s">
        <v>39</v>
      </c>
      <c r="E2728" t="s">
        <v>79</v>
      </c>
      <c r="F2728" t="s">
        <v>540</v>
      </c>
      <c r="G2728">
        <v>0</v>
      </c>
      <c r="H2728">
        <v>1E-3</v>
      </c>
    </row>
    <row r="2729" spans="1:8" x14ac:dyDescent="0.25">
      <c r="A2729" t="s">
        <v>729</v>
      </c>
      <c r="B2729">
        <v>12</v>
      </c>
      <c r="C2729" t="s">
        <v>419</v>
      </c>
      <c r="D2729" t="s">
        <v>40</v>
      </c>
      <c r="E2729" t="s">
        <v>79</v>
      </c>
      <c r="F2729" t="s">
        <v>540</v>
      </c>
      <c r="G2729">
        <v>0</v>
      </c>
      <c r="H2729">
        <v>1.124E-3</v>
      </c>
    </row>
    <row r="2730" spans="1:8" x14ac:dyDescent="0.25">
      <c r="A2730" t="s">
        <v>729</v>
      </c>
      <c r="B2730">
        <v>13</v>
      </c>
      <c r="C2730" t="s">
        <v>420</v>
      </c>
      <c r="D2730" t="s">
        <v>41</v>
      </c>
      <c r="E2730" t="s">
        <v>79</v>
      </c>
      <c r="F2730" t="s">
        <v>540</v>
      </c>
      <c r="G2730">
        <v>0</v>
      </c>
      <c r="H2730">
        <v>8.0000000000000004E-4</v>
      </c>
    </row>
    <row r="2731" spans="1:8" x14ac:dyDescent="0.25">
      <c r="A2731" t="s">
        <v>729</v>
      </c>
      <c r="B2731">
        <v>14</v>
      </c>
      <c r="C2731" t="s">
        <v>421</v>
      </c>
      <c r="D2731" t="s">
        <v>42</v>
      </c>
      <c r="E2731" t="s">
        <v>79</v>
      </c>
      <c r="F2731" t="s">
        <v>540</v>
      </c>
      <c r="G2731">
        <v>0</v>
      </c>
      <c r="H2731">
        <v>1.6000000000000001E-3</v>
      </c>
    </row>
    <row r="2732" spans="1:8" x14ac:dyDescent="0.25">
      <c r="A2732" t="s">
        <v>729</v>
      </c>
      <c r="B2732">
        <v>15</v>
      </c>
      <c r="C2732" t="s">
        <v>422</v>
      </c>
      <c r="D2732" t="s">
        <v>43</v>
      </c>
      <c r="E2732" t="s">
        <v>79</v>
      </c>
      <c r="F2732" t="s">
        <v>540</v>
      </c>
      <c r="G2732">
        <v>0</v>
      </c>
      <c r="H2732">
        <v>3.8000000000000002E-4</v>
      </c>
    </row>
    <row r="2733" spans="1:8" x14ac:dyDescent="0.25">
      <c r="A2733" t="s">
        <v>729</v>
      </c>
      <c r="B2733">
        <v>16</v>
      </c>
      <c r="C2733" t="s">
        <v>423</v>
      </c>
      <c r="D2733" t="s">
        <v>44</v>
      </c>
      <c r="E2733" t="s">
        <v>79</v>
      </c>
      <c r="F2733" t="s">
        <v>540</v>
      </c>
      <c r="G2733">
        <v>0</v>
      </c>
      <c r="H2733">
        <v>9.4200000000000002E-4</v>
      </c>
    </row>
    <row r="2734" spans="1:8" x14ac:dyDescent="0.25">
      <c r="A2734" t="s">
        <v>729</v>
      </c>
      <c r="B2734">
        <v>17</v>
      </c>
      <c r="C2734" t="s">
        <v>424</v>
      </c>
      <c r="D2734" t="s">
        <v>45</v>
      </c>
      <c r="E2734" t="s">
        <v>79</v>
      </c>
      <c r="F2734" t="s">
        <v>540</v>
      </c>
      <c r="G2734">
        <v>0</v>
      </c>
      <c r="H2734">
        <v>7.9900000000000001E-4</v>
      </c>
    </row>
    <row r="2735" spans="1:8" x14ac:dyDescent="0.25">
      <c r="A2735" t="s">
        <v>729</v>
      </c>
      <c r="B2735">
        <v>18</v>
      </c>
      <c r="C2735" t="s">
        <v>425</v>
      </c>
      <c r="D2735" t="s">
        <v>46</v>
      </c>
      <c r="E2735" t="s">
        <v>79</v>
      </c>
      <c r="F2735" t="s">
        <v>540</v>
      </c>
      <c r="G2735">
        <v>0</v>
      </c>
      <c r="H2735">
        <v>0</v>
      </c>
    </row>
    <row r="2736" spans="1:8" x14ac:dyDescent="0.25">
      <c r="A2736" t="s">
        <v>729</v>
      </c>
      <c r="B2736">
        <v>19</v>
      </c>
      <c r="C2736" t="s">
        <v>426</v>
      </c>
      <c r="D2736" t="s">
        <v>47</v>
      </c>
      <c r="E2736" t="s">
        <v>79</v>
      </c>
      <c r="F2736" t="s">
        <v>540</v>
      </c>
      <c r="G2736">
        <v>0</v>
      </c>
      <c r="H2736">
        <v>1.2999999999999999E-3</v>
      </c>
    </row>
    <row r="2737" spans="1:8" x14ac:dyDescent="0.25">
      <c r="A2737" t="s">
        <v>729</v>
      </c>
      <c r="B2737">
        <v>20</v>
      </c>
      <c r="C2737" t="s">
        <v>427</v>
      </c>
      <c r="D2737" t="s">
        <v>48</v>
      </c>
      <c r="E2737" t="s">
        <v>79</v>
      </c>
      <c r="F2737" t="s">
        <v>540</v>
      </c>
      <c r="G2737">
        <v>0</v>
      </c>
      <c r="H2737">
        <v>1.6000000000000001E-3</v>
      </c>
    </row>
    <row r="2738" spans="1:8" x14ac:dyDescent="0.25">
      <c r="A2738" t="s">
        <v>729</v>
      </c>
      <c r="B2738">
        <v>21</v>
      </c>
      <c r="C2738" t="s">
        <v>428</v>
      </c>
      <c r="D2738" t="s">
        <v>49</v>
      </c>
      <c r="E2738" t="s">
        <v>79</v>
      </c>
      <c r="F2738" t="s">
        <v>540</v>
      </c>
      <c r="G2738">
        <v>0</v>
      </c>
      <c r="H2738">
        <v>1.9599999999999999E-4</v>
      </c>
    </row>
    <row r="2739" spans="1:8" x14ac:dyDescent="0.25">
      <c r="A2739" t="s">
        <v>729</v>
      </c>
      <c r="B2739">
        <v>22</v>
      </c>
      <c r="C2739" t="s">
        <v>429</v>
      </c>
      <c r="D2739" t="s">
        <v>50</v>
      </c>
      <c r="E2739" t="s">
        <v>79</v>
      </c>
      <c r="F2739" t="s">
        <v>540</v>
      </c>
      <c r="G2739">
        <v>0</v>
      </c>
      <c r="H2739">
        <v>1.0349999999999999E-3</v>
      </c>
    </row>
    <row r="2740" spans="1:8" x14ac:dyDescent="0.25">
      <c r="A2740" t="s">
        <v>729</v>
      </c>
      <c r="B2740">
        <v>23</v>
      </c>
      <c r="C2740" t="s">
        <v>430</v>
      </c>
      <c r="D2740" t="s">
        <v>51</v>
      </c>
      <c r="E2740" t="s">
        <v>79</v>
      </c>
      <c r="F2740" t="s">
        <v>540</v>
      </c>
      <c r="G2740">
        <v>0</v>
      </c>
      <c r="H2740">
        <v>1.6000000000000001E-3</v>
      </c>
    </row>
    <row r="2741" spans="1:8" x14ac:dyDescent="0.25">
      <c r="A2741" t="s">
        <v>729</v>
      </c>
      <c r="B2741">
        <v>24</v>
      </c>
      <c r="C2741" t="s">
        <v>431</v>
      </c>
      <c r="D2741" t="s">
        <v>52</v>
      </c>
      <c r="E2741" t="s">
        <v>79</v>
      </c>
      <c r="F2741" t="s">
        <v>540</v>
      </c>
      <c r="G2741">
        <v>0</v>
      </c>
      <c r="H2741">
        <v>1.083E-3</v>
      </c>
    </row>
    <row r="2742" spans="1:8" x14ac:dyDescent="0.25">
      <c r="A2742" t="s">
        <v>729</v>
      </c>
      <c r="B2742">
        <v>25</v>
      </c>
      <c r="C2742" t="s">
        <v>432</v>
      </c>
      <c r="D2742" t="s">
        <v>53</v>
      </c>
      <c r="E2742" t="s">
        <v>79</v>
      </c>
      <c r="F2742" t="s">
        <v>540</v>
      </c>
      <c r="G2742">
        <v>0</v>
      </c>
      <c r="H2742">
        <v>1.6000000000000001E-3</v>
      </c>
    </row>
    <row r="2743" spans="1:8" x14ac:dyDescent="0.25">
      <c r="A2743" t="s">
        <v>729</v>
      </c>
      <c r="B2743">
        <v>26</v>
      </c>
      <c r="C2743" t="s">
        <v>433</v>
      </c>
      <c r="D2743" t="s">
        <v>54</v>
      </c>
      <c r="E2743" t="s">
        <v>79</v>
      </c>
      <c r="F2743" t="s">
        <v>540</v>
      </c>
      <c r="G2743">
        <v>0</v>
      </c>
      <c r="H2743">
        <v>1.307E-3</v>
      </c>
    </row>
    <row r="2744" spans="1:8" x14ac:dyDescent="0.25">
      <c r="A2744" t="s">
        <v>729</v>
      </c>
      <c r="B2744">
        <v>27</v>
      </c>
      <c r="C2744" t="s">
        <v>434</v>
      </c>
      <c r="D2744" t="s">
        <v>55</v>
      </c>
      <c r="E2744" t="s">
        <v>79</v>
      </c>
      <c r="F2744" t="s">
        <v>540</v>
      </c>
      <c r="G2744">
        <v>0</v>
      </c>
      <c r="H2744">
        <v>1.6000000000000001E-3</v>
      </c>
    </row>
    <row r="2745" spans="1:8" x14ac:dyDescent="0.25">
      <c r="A2745" t="s">
        <v>729</v>
      </c>
      <c r="B2745">
        <v>28</v>
      </c>
      <c r="C2745" t="s">
        <v>435</v>
      </c>
      <c r="D2745" t="s">
        <v>56</v>
      </c>
      <c r="E2745" t="s">
        <v>79</v>
      </c>
      <c r="F2745" t="s">
        <v>540</v>
      </c>
      <c r="G2745">
        <v>0</v>
      </c>
      <c r="H2745">
        <v>5.9999999999999995E-4</v>
      </c>
    </row>
    <row r="2746" spans="1:8" x14ac:dyDescent="0.25">
      <c r="A2746" t="s">
        <v>729</v>
      </c>
      <c r="B2746">
        <v>29</v>
      </c>
      <c r="C2746" t="s">
        <v>436</v>
      </c>
      <c r="D2746" t="s">
        <v>57</v>
      </c>
      <c r="E2746" t="s">
        <v>79</v>
      </c>
      <c r="F2746" t="s">
        <v>540</v>
      </c>
      <c r="G2746">
        <v>0</v>
      </c>
      <c r="H2746">
        <v>2.2690000000000002E-3</v>
      </c>
    </row>
    <row r="2747" spans="1:8" x14ac:dyDescent="0.25">
      <c r="A2747" t="s">
        <v>729</v>
      </c>
      <c r="B2747">
        <v>30</v>
      </c>
      <c r="C2747" t="s">
        <v>437</v>
      </c>
      <c r="D2747" t="s">
        <v>58</v>
      </c>
      <c r="E2747" t="s">
        <v>79</v>
      </c>
      <c r="F2747" t="s">
        <v>540</v>
      </c>
      <c r="G2747">
        <v>0</v>
      </c>
      <c r="H2747">
        <v>1.838E-3</v>
      </c>
    </row>
    <row r="2748" spans="1:8" x14ac:dyDescent="0.25">
      <c r="A2748" t="s">
        <v>729</v>
      </c>
      <c r="B2748">
        <v>31</v>
      </c>
      <c r="C2748" t="s">
        <v>438</v>
      </c>
      <c r="D2748" t="s">
        <v>59</v>
      </c>
      <c r="E2748" t="s">
        <v>79</v>
      </c>
      <c r="F2748" t="s">
        <v>540</v>
      </c>
      <c r="G2748">
        <v>0</v>
      </c>
      <c r="H2748">
        <v>0</v>
      </c>
    </row>
    <row r="2749" spans="1:8" x14ac:dyDescent="0.25">
      <c r="A2749" t="s">
        <v>729</v>
      </c>
      <c r="B2749">
        <v>32</v>
      </c>
      <c r="C2749" t="s">
        <v>439</v>
      </c>
      <c r="D2749" t="s">
        <v>60</v>
      </c>
      <c r="E2749" t="s">
        <v>79</v>
      </c>
      <c r="F2749" t="s">
        <v>540</v>
      </c>
      <c r="G2749">
        <v>0</v>
      </c>
      <c r="H2749">
        <v>1.7210000000000001E-3</v>
      </c>
    </row>
    <row r="2750" spans="1:8" x14ac:dyDescent="0.25">
      <c r="A2750" t="s">
        <v>729</v>
      </c>
      <c r="B2750">
        <v>33</v>
      </c>
      <c r="C2750" t="s">
        <v>440</v>
      </c>
      <c r="D2750" t="s">
        <v>61</v>
      </c>
      <c r="E2750" t="s">
        <v>79</v>
      </c>
      <c r="F2750" t="s">
        <v>540</v>
      </c>
      <c r="G2750">
        <v>0</v>
      </c>
      <c r="H2750">
        <v>1.1000000000000001E-3</v>
      </c>
    </row>
    <row r="2751" spans="1:8" x14ac:dyDescent="0.25">
      <c r="A2751" t="s">
        <v>729</v>
      </c>
      <c r="B2751">
        <v>34</v>
      </c>
      <c r="C2751" t="s">
        <v>441</v>
      </c>
      <c r="D2751" t="s">
        <v>62</v>
      </c>
      <c r="E2751" t="s">
        <v>79</v>
      </c>
      <c r="F2751" t="s">
        <v>540</v>
      </c>
      <c r="G2751">
        <v>0</v>
      </c>
      <c r="H2751">
        <v>1.3799999999999999E-3</v>
      </c>
    </row>
    <row r="2752" spans="1:8" x14ac:dyDescent="0.25">
      <c r="A2752" t="s">
        <v>729</v>
      </c>
      <c r="B2752">
        <v>35</v>
      </c>
      <c r="C2752" t="s">
        <v>442</v>
      </c>
      <c r="D2752" t="s">
        <v>63</v>
      </c>
      <c r="E2752" t="s">
        <v>79</v>
      </c>
      <c r="F2752" t="s">
        <v>540</v>
      </c>
      <c r="G2752">
        <v>0</v>
      </c>
      <c r="H2752">
        <v>1.0610000000000001E-3</v>
      </c>
    </row>
    <row r="2753" spans="1:8" x14ac:dyDescent="0.25">
      <c r="A2753" t="s">
        <v>729</v>
      </c>
      <c r="B2753">
        <v>36</v>
      </c>
      <c r="C2753" t="s">
        <v>443</v>
      </c>
      <c r="D2753" t="s">
        <v>64</v>
      </c>
      <c r="E2753" t="s">
        <v>79</v>
      </c>
      <c r="F2753" t="s">
        <v>540</v>
      </c>
      <c r="G2753">
        <v>0</v>
      </c>
      <c r="H2753">
        <v>7.18E-4</v>
      </c>
    </row>
    <row r="2754" spans="1:8" x14ac:dyDescent="0.25">
      <c r="A2754" t="s">
        <v>729</v>
      </c>
      <c r="B2754">
        <v>37</v>
      </c>
      <c r="C2754" t="s">
        <v>444</v>
      </c>
      <c r="D2754" t="s">
        <v>65</v>
      </c>
      <c r="E2754" t="s">
        <v>79</v>
      </c>
      <c r="F2754" t="s">
        <v>540</v>
      </c>
      <c r="G2754">
        <v>0</v>
      </c>
      <c r="H2754">
        <v>1.487E-3</v>
      </c>
    </row>
    <row r="2755" spans="1:8" x14ac:dyDescent="0.25">
      <c r="A2755" t="s">
        <v>729</v>
      </c>
      <c r="B2755">
        <v>38</v>
      </c>
      <c r="C2755" t="s">
        <v>445</v>
      </c>
      <c r="D2755" t="s">
        <v>66</v>
      </c>
      <c r="E2755" t="s">
        <v>79</v>
      </c>
      <c r="F2755" t="s">
        <v>540</v>
      </c>
      <c r="G2755">
        <v>0</v>
      </c>
      <c r="H2755">
        <v>1.2999999999999999E-3</v>
      </c>
    </row>
    <row r="2756" spans="1:8" x14ac:dyDescent="0.25">
      <c r="A2756" t="s">
        <v>729</v>
      </c>
      <c r="B2756">
        <v>39</v>
      </c>
      <c r="C2756" t="s">
        <v>446</v>
      </c>
      <c r="D2756" t="s">
        <v>67</v>
      </c>
      <c r="E2756" t="s">
        <v>79</v>
      </c>
      <c r="F2756" t="s">
        <v>540</v>
      </c>
      <c r="G2756">
        <v>0</v>
      </c>
      <c r="H2756">
        <v>1.4400000000000001E-3</v>
      </c>
    </row>
    <row r="2757" spans="1:8" x14ac:dyDescent="0.25">
      <c r="A2757" t="s">
        <v>729</v>
      </c>
      <c r="B2757">
        <v>40</v>
      </c>
      <c r="C2757" t="s">
        <v>447</v>
      </c>
      <c r="D2757" t="s">
        <v>68</v>
      </c>
      <c r="E2757" t="s">
        <v>79</v>
      </c>
      <c r="F2757" t="s">
        <v>540</v>
      </c>
      <c r="G2757">
        <v>0</v>
      </c>
      <c r="H2757">
        <v>1.694E-3</v>
      </c>
    </row>
    <row r="2758" spans="1:8" x14ac:dyDescent="0.25">
      <c r="A2758" t="s">
        <v>729</v>
      </c>
      <c r="B2758">
        <v>42</v>
      </c>
      <c r="C2758" t="s">
        <v>448</v>
      </c>
      <c r="D2758" t="s">
        <v>69</v>
      </c>
      <c r="E2758" t="s">
        <v>79</v>
      </c>
      <c r="F2758" t="s">
        <v>540</v>
      </c>
      <c r="G2758">
        <v>0</v>
      </c>
      <c r="H2758">
        <v>1.6000000000000001E-3</v>
      </c>
    </row>
    <row r="2759" spans="1:8" x14ac:dyDescent="0.25">
      <c r="A2759" t="s">
        <v>729</v>
      </c>
      <c r="B2759">
        <v>1</v>
      </c>
      <c r="C2759" t="s">
        <v>78</v>
      </c>
      <c r="D2759" t="s">
        <v>29</v>
      </c>
      <c r="E2759" t="s">
        <v>79</v>
      </c>
      <c r="F2759" t="s">
        <v>541</v>
      </c>
      <c r="G2759">
        <v>0</v>
      </c>
      <c r="H2759">
        <v>1.1429999999999999E-3</v>
      </c>
    </row>
    <row r="2760" spans="1:8" x14ac:dyDescent="0.25">
      <c r="A2760" t="s">
        <v>729</v>
      </c>
      <c r="B2760">
        <v>2</v>
      </c>
      <c r="C2760" t="s">
        <v>81</v>
      </c>
      <c r="D2760" t="s">
        <v>30</v>
      </c>
      <c r="E2760" t="s">
        <v>79</v>
      </c>
      <c r="F2760" t="s">
        <v>541</v>
      </c>
      <c r="G2760">
        <v>0</v>
      </c>
      <c r="H2760">
        <v>1.763E-3</v>
      </c>
    </row>
    <row r="2761" spans="1:8" x14ac:dyDescent="0.25">
      <c r="A2761" t="s">
        <v>729</v>
      </c>
      <c r="B2761">
        <v>3</v>
      </c>
      <c r="C2761" t="s">
        <v>82</v>
      </c>
      <c r="D2761" t="s">
        <v>31</v>
      </c>
      <c r="E2761" t="s">
        <v>79</v>
      </c>
      <c r="F2761" t="s">
        <v>541</v>
      </c>
      <c r="G2761">
        <v>0</v>
      </c>
      <c r="H2761">
        <v>2.2590000000000002E-3</v>
      </c>
    </row>
    <row r="2762" spans="1:8" x14ac:dyDescent="0.25">
      <c r="A2762" t="s">
        <v>729</v>
      </c>
      <c r="B2762">
        <v>4</v>
      </c>
      <c r="C2762" t="s">
        <v>83</v>
      </c>
      <c r="D2762" t="s">
        <v>32</v>
      </c>
      <c r="E2762" t="s">
        <v>79</v>
      </c>
      <c r="F2762" t="s">
        <v>541</v>
      </c>
      <c r="G2762">
        <v>0</v>
      </c>
      <c r="H2762">
        <v>7.76E-4</v>
      </c>
    </row>
    <row r="2763" spans="1:8" x14ac:dyDescent="0.25">
      <c r="A2763" t="s">
        <v>729</v>
      </c>
      <c r="B2763">
        <v>5</v>
      </c>
      <c r="C2763" t="s">
        <v>84</v>
      </c>
      <c r="D2763" t="s">
        <v>33</v>
      </c>
      <c r="E2763" t="s">
        <v>79</v>
      </c>
      <c r="F2763" t="s">
        <v>541</v>
      </c>
      <c r="G2763">
        <v>0</v>
      </c>
      <c r="H2763">
        <v>2.336E-3</v>
      </c>
    </row>
    <row r="2764" spans="1:8" x14ac:dyDescent="0.25">
      <c r="A2764" t="s">
        <v>729</v>
      </c>
      <c r="B2764">
        <v>6</v>
      </c>
      <c r="C2764" t="s">
        <v>85</v>
      </c>
      <c r="D2764" t="s">
        <v>34</v>
      </c>
      <c r="E2764" t="s">
        <v>79</v>
      </c>
      <c r="F2764" t="s">
        <v>541</v>
      </c>
      <c r="G2764">
        <v>0</v>
      </c>
      <c r="H2764">
        <v>1.3810000000000001E-3</v>
      </c>
    </row>
    <row r="2765" spans="1:8" x14ac:dyDescent="0.25">
      <c r="A2765" t="s">
        <v>729</v>
      </c>
      <c r="B2765">
        <v>7</v>
      </c>
      <c r="C2765" t="s">
        <v>86</v>
      </c>
      <c r="D2765" t="s">
        <v>35</v>
      </c>
      <c r="E2765" t="s">
        <v>79</v>
      </c>
      <c r="F2765" t="s">
        <v>541</v>
      </c>
      <c r="G2765">
        <v>0</v>
      </c>
      <c r="H2765">
        <v>1.4109999999999999E-3</v>
      </c>
    </row>
    <row r="2766" spans="1:8" x14ac:dyDescent="0.25">
      <c r="A2766" t="s">
        <v>729</v>
      </c>
      <c r="B2766">
        <v>8</v>
      </c>
      <c r="C2766" t="s">
        <v>87</v>
      </c>
      <c r="D2766" t="s">
        <v>36</v>
      </c>
      <c r="E2766" t="s">
        <v>79</v>
      </c>
      <c r="F2766" t="s">
        <v>541</v>
      </c>
      <c r="G2766">
        <v>0</v>
      </c>
      <c r="H2766">
        <v>1.119E-3</v>
      </c>
    </row>
    <row r="2767" spans="1:8" x14ac:dyDescent="0.25">
      <c r="A2767" t="s">
        <v>729</v>
      </c>
      <c r="B2767">
        <v>9</v>
      </c>
      <c r="C2767" t="s">
        <v>88</v>
      </c>
      <c r="D2767" t="s">
        <v>37</v>
      </c>
      <c r="E2767" t="s">
        <v>79</v>
      </c>
      <c r="F2767" t="s">
        <v>541</v>
      </c>
      <c r="G2767">
        <v>0</v>
      </c>
      <c r="H2767">
        <v>2.2729999999999998E-3</v>
      </c>
    </row>
    <row r="2768" spans="1:8" x14ac:dyDescent="0.25">
      <c r="A2768" t="s">
        <v>729</v>
      </c>
      <c r="B2768">
        <v>10</v>
      </c>
      <c r="C2768" t="s">
        <v>455</v>
      </c>
      <c r="D2768" t="s">
        <v>38</v>
      </c>
      <c r="E2768" t="s">
        <v>79</v>
      </c>
      <c r="F2768" t="s">
        <v>541</v>
      </c>
      <c r="G2768">
        <v>0</v>
      </c>
      <c r="H2768">
        <v>6.5600000000000001E-4</v>
      </c>
    </row>
    <row r="2769" spans="1:8" x14ac:dyDescent="0.25">
      <c r="A2769" t="s">
        <v>729</v>
      </c>
      <c r="B2769">
        <v>11</v>
      </c>
      <c r="C2769" t="s">
        <v>456</v>
      </c>
      <c r="D2769" t="s">
        <v>39</v>
      </c>
      <c r="E2769" t="s">
        <v>79</v>
      </c>
      <c r="F2769" t="s">
        <v>541</v>
      </c>
      <c r="G2769">
        <v>0</v>
      </c>
      <c r="H2769">
        <v>1.632E-3</v>
      </c>
    </row>
    <row r="2770" spans="1:8" x14ac:dyDescent="0.25">
      <c r="A2770" t="s">
        <v>729</v>
      </c>
      <c r="B2770">
        <v>12</v>
      </c>
      <c r="C2770" t="s">
        <v>419</v>
      </c>
      <c r="D2770" t="s">
        <v>40</v>
      </c>
      <c r="E2770" t="s">
        <v>79</v>
      </c>
      <c r="F2770" t="s">
        <v>541</v>
      </c>
      <c r="G2770">
        <v>0</v>
      </c>
      <c r="H2770">
        <v>1.7420000000000001E-3</v>
      </c>
    </row>
    <row r="2771" spans="1:8" x14ac:dyDescent="0.25">
      <c r="A2771" t="s">
        <v>729</v>
      </c>
      <c r="B2771">
        <v>13</v>
      </c>
      <c r="C2771" t="s">
        <v>420</v>
      </c>
      <c r="D2771" t="s">
        <v>41</v>
      </c>
      <c r="E2771" t="s">
        <v>79</v>
      </c>
      <c r="F2771" t="s">
        <v>541</v>
      </c>
      <c r="G2771">
        <v>0</v>
      </c>
      <c r="H2771">
        <v>1.1999999999999999E-3</v>
      </c>
    </row>
    <row r="2772" spans="1:8" x14ac:dyDescent="0.25">
      <c r="A2772" t="s">
        <v>729</v>
      </c>
      <c r="B2772">
        <v>14</v>
      </c>
      <c r="C2772" t="s">
        <v>421</v>
      </c>
      <c r="D2772" t="s">
        <v>42</v>
      </c>
      <c r="E2772" t="s">
        <v>79</v>
      </c>
      <c r="F2772" t="s">
        <v>541</v>
      </c>
      <c r="G2772">
        <v>0</v>
      </c>
      <c r="H2772">
        <v>8.7699999999999996E-4</v>
      </c>
    </row>
    <row r="2773" spans="1:8" x14ac:dyDescent="0.25">
      <c r="A2773" t="s">
        <v>729</v>
      </c>
      <c r="B2773">
        <v>15</v>
      </c>
      <c r="C2773" t="s">
        <v>422</v>
      </c>
      <c r="D2773" t="s">
        <v>43</v>
      </c>
      <c r="E2773" t="s">
        <v>79</v>
      </c>
      <c r="F2773" t="s">
        <v>541</v>
      </c>
      <c r="G2773">
        <v>0</v>
      </c>
      <c r="H2773">
        <v>1.9350000000000001E-3</v>
      </c>
    </row>
    <row r="2774" spans="1:8" x14ac:dyDescent="0.25">
      <c r="A2774" t="s">
        <v>729</v>
      </c>
      <c r="B2774">
        <v>16</v>
      </c>
      <c r="C2774" t="s">
        <v>423</v>
      </c>
      <c r="D2774" t="s">
        <v>44</v>
      </c>
      <c r="E2774" t="s">
        <v>79</v>
      </c>
      <c r="F2774" t="s">
        <v>541</v>
      </c>
      <c r="G2774">
        <v>0</v>
      </c>
      <c r="H2774">
        <v>9.8400000000000007E-4</v>
      </c>
    </row>
    <row r="2775" spans="1:8" x14ac:dyDescent="0.25">
      <c r="A2775" t="s">
        <v>729</v>
      </c>
      <c r="B2775">
        <v>17</v>
      </c>
      <c r="C2775" t="s">
        <v>424</v>
      </c>
      <c r="D2775" t="s">
        <v>45</v>
      </c>
      <c r="E2775" t="s">
        <v>79</v>
      </c>
      <c r="F2775" t="s">
        <v>541</v>
      </c>
      <c r="G2775">
        <v>0</v>
      </c>
      <c r="H2775">
        <v>2.0500000000000002E-3</v>
      </c>
    </row>
    <row r="2776" spans="1:8" x14ac:dyDescent="0.25">
      <c r="A2776" t="s">
        <v>729</v>
      </c>
      <c r="B2776">
        <v>18</v>
      </c>
      <c r="C2776" t="s">
        <v>425</v>
      </c>
      <c r="D2776" t="s">
        <v>46</v>
      </c>
      <c r="E2776" t="s">
        <v>79</v>
      </c>
      <c r="F2776" t="s">
        <v>541</v>
      </c>
      <c r="G2776">
        <v>0</v>
      </c>
      <c r="H2776">
        <v>2.0470000000000002E-3</v>
      </c>
    </row>
    <row r="2777" spans="1:8" x14ac:dyDescent="0.25">
      <c r="A2777" t="s">
        <v>729</v>
      </c>
      <c r="B2777">
        <v>19</v>
      </c>
      <c r="C2777" t="s">
        <v>426</v>
      </c>
      <c r="D2777" t="s">
        <v>47</v>
      </c>
      <c r="E2777" t="s">
        <v>79</v>
      </c>
      <c r="F2777" t="s">
        <v>541</v>
      </c>
      <c r="G2777">
        <v>0</v>
      </c>
      <c r="H2777">
        <v>1.258E-3</v>
      </c>
    </row>
    <row r="2778" spans="1:8" x14ac:dyDescent="0.25">
      <c r="A2778" t="s">
        <v>729</v>
      </c>
      <c r="B2778">
        <v>20</v>
      </c>
      <c r="C2778" t="s">
        <v>427</v>
      </c>
      <c r="D2778" t="s">
        <v>48</v>
      </c>
      <c r="E2778" t="s">
        <v>79</v>
      </c>
      <c r="F2778" t="s">
        <v>541</v>
      </c>
      <c r="G2778">
        <v>0</v>
      </c>
      <c r="H2778">
        <v>9.9099999999999991E-4</v>
      </c>
    </row>
    <row r="2779" spans="1:8" x14ac:dyDescent="0.25">
      <c r="A2779" t="s">
        <v>729</v>
      </c>
      <c r="B2779">
        <v>21</v>
      </c>
      <c r="C2779" t="s">
        <v>428</v>
      </c>
      <c r="D2779" t="s">
        <v>49</v>
      </c>
      <c r="E2779" t="s">
        <v>79</v>
      </c>
      <c r="F2779" t="s">
        <v>541</v>
      </c>
      <c r="G2779">
        <v>0</v>
      </c>
      <c r="H2779">
        <v>1.209E-3</v>
      </c>
    </row>
    <row r="2780" spans="1:8" x14ac:dyDescent="0.25">
      <c r="A2780" t="s">
        <v>729</v>
      </c>
      <c r="B2780">
        <v>22</v>
      </c>
      <c r="C2780" t="s">
        <v>429</v>
      </c>
      <c r="D2780" t="s">
        <v>50</v>
      </c>
      <c r="E2780" t="s">
        <v>79</v>
      </c>
      <c r="F2780" t="s">
        <v>541</v>
      </c>
      <c r="G2780">
        <v>0</v>
      </c>
      <c r="H2780">
        <v>1.3699999999999999E-3</v>
      </c>
    </row>
    <row r="2781" spans="1:8" x14ac:dyDescent="0.25">
      <c r="A2781" t="s">
        <v>729</v>
      </c>
      <c r="B2781">
        <v>23</v>
      </c>
      <c r="C2781" t="s">
        <v>430</v>
      </c>
      <c r="D2781" t="s">
        <v>51</v>
      </c>
      <c r="E2781" t="s">
        <v>79</v>
      </c>
      <c r="F2781" t="s">
        <v>541</v>
      </c>
      <c r="G2781">
        <v>0</v>
      </c>
      <c r="H2781">
        <v>3.6000000000000002E-4</v>
      </c>
    </row>
    <row r="2782" spans="1:8" x14ac:dyDescent="0.25">
      <c r="A2782" t="s">
        <v>729</v>
      </c>
      <c r="B2782">
        <v>24</v>
      </c>
      <c r="C2782" t="s">
        <v>431</v>
      </c>
      <c r="D2782" t="s">
        <v>52</v>
      </c>
      <c r="E2782" t="s">
        <v>79</v>
      </c>
      <c r="F2782" t="s">
        <v>541</v>
      </c>
      <c r="G2782">
        <v>0</v>
      </c>
      <c r="H2782">
        <v>6.8000000000000005E-4</v>
      </c>
    </row>
    <row r="2783" spans="1:8" x14ac:dyDescent="0.25">
      <c r="A2783" t="s">
        <v>729</v>
      </c>
      <c r="B2783">
        <v>25</v>
      </c>
      <c r="C2783" t="s">
        <v>432</v>
      </c>
      <c r="D2783" t="s">
        <v>53</v>
      </c>
      <c r="E2783" t="s">
        <v>79</v>
      </c>
      <c r="F2783" t="s">
        <v>541</v>
      </c>
      <c r="G2783">
        <v>0</v>
      </c>
      <c r="H2783">
        <v>7.6599999999999997E-4</v>
      </c>
    </row>
    <row r="2784" spans="1:8" x14ac:dyDescent="0.25">
      <c r="A2784" t="s">
        <v>729</v>
      </c>
      <c r="B2784">
        <v>26</v>
      </c>
      <c r="C2784" t="s">
        <v>433</v>
      </c>
      <c r="D2784" t="s">
        <v>54</v>
      </c>
      <c r="E2784" t="s">
        <v>79</v>
      </c>
      <c r="F2784" t="s">
        <v>541</v>
      </c>
      <c r="G2784">
        <v>0</v>
      </c>
      <c r="H2784">
        <v>1.121E-3</v>
      </c>
    </row>
    <row r="2785" spans="1:8" x14ac:dyDescent="0.25">
      <c r="A2785" t="s">
        <v>729</v>
      </c>
      <c r="B2785">
        <v>27</v>
      </c>
      <c r="C2785" t="s">
        <v>434</v>
      </c>
      <c r="D2785" t="s">
        <v>55</v>
      </c>
      <c r="E2785" t="s">
        <v>79</v>
      </c>
      <c r="F2785" t="s">
        <v>541</v>
      </c>
      <c r="G2785">
        <v>0</v>
      </c>
      <c r="H2785">
        <v>1.0020000000000001E-3</v>
      </c>
    </row>
    <row r="2786" spans="1:8" x14ac:dyDescent="0.25">
      <c r="A2786" t="s">
        <v>729</v>
      </c>
      <c r="B2786">
        <v>28</v>
      </c>
      <c r="C2786" t="s">
        <v>435</v>
      </c>
      <c r="D2786" t="s">
        <v>56</v>
      </c>
      <c r="E2786" t="s">
        <v>79</v>
      </c>
      <c r="F2786" t="s">
        <v>541</v>
      </c>
      <c r="G2786">
        <v>0</v>
      </c>
      <c r="H2786">
        <v>1.122E-3</v>
      </c>
    </row>
    <row r="2787" spans="1:8" x14ac:dyDescent="0.25">
      <c r="A2787" t="s">
        <v>729</v>
      </c>
      <c r="B2787">
        <v>29</v>
      </c>
      <c r="C2787" t="s">
        <v>436</v>
      </c>
      <c r="D2787" t="s">
        <v>57</v>
      </c>
      <c r="E2787" t="s">
        <v>79</v>
      </c>
      <c r="F2787" t="s">
        <v>541</v>
      </c>
      <c r="G2787">
        <v>0</v>
      </c>
      <c r="H2787">
        <v>9.4200000000000002E-4</v>
      </c>
    </row>
    <row r="2788" spans="1:8" x14ac:dyDescent="0.25">
      <c r="A2788" t="s">
        <v>729</v>
      </c>
      <c r="B2788">
        <v>30</v>
      </c>
      <c r="C2788" t="s">
        <v>437</v>
      </c>
      <c r="D2788" t="s">
        <v>58</v>
      </c>
      <c r="E2788" t="s">
        <v>79</v>
      </c>
      <c r="F2788" t="s">
        <v>541</v>
      </c>
      <c r="G2788">
        <v>0</v>
      </c>
      <c r="H2788">
        <v>2.5000000000000001E-3</v>
      </c>
    </row>
    <row r="2789" spans="1:8" x14ac:dyDescent="0.25">
      <c r="A2789" t="s">
        <v>729</v>
      </c>
      <c r="B2789">
        <v>31</v>
      </c>
      <c r="C2789" t="s">
        <v>438</v>
      </c>
      <c r="D2789" t="s">
        <v>59</v>
      </c>
      <c r="E2789" t="s">
        <v>79</v>
      </c>
      <c r="F2789" t="s">
        <v>541</v>
      </c>
      <c r="G2789">
        <v>0</v>
      </c>
      <c r="H2789">
        <v>2.1320000000000002E-3</v>
      </c>
    </row>
    <row r="2790" spans="1:8" x14ac:dyDescent="0.25">
      <c r="A2790" t="s">
        <v>729</v>
      </c>
      <c r="B2790">
        <v>32</v>
      </c>
      <c r="C2790" t="s">
        <v>439</v>
      </c>
      <c r="D2790" t="s">
        <v>60</v>
      </c>
      <c r="E2790" t="s">
        <v>79</v>
      </c>
      <c r="F2790" t="s">
        <v>541</v>
      </c>
      <c r="G2790">
        <v>0</v>
      </c>
      <c r="H2790">
        <v>1.5529999999999999E-3</v>
      </c>
    </row>
    <row r="2791" spans="1:8" x14ac:dyDescent="0.25">
      <c r="A2791" t="s">
        <v>729</v>
      </c>
      <c r="B2791">
        <v>33</v>
      </c>
      <c r="C2791" t="s">
        <v>440</v>
      </c>
      <c r="D2791" t="s">
        <v>61</v>
      </c>
      <c r="E2791" t="s">
        <v>79</v>
      </c>
      <c r="F2791" t="s">
        <v>541</v>
      </c>
      <c r="G2791">
        <v>0</v>
      </c>
      <c r="H2791">
        <v>3.3500000000000001E-4</v>
      </c>
    </row>
    <row r="2792" spans="1:8" x14ac:dyDescent="0.25">
      <c r="A2792" t="s">
        <v>729</v>
      </c>
      <c r="B2792">
        <v>34</v>
      </c>
      <c r="C2792" t="s">
        <v>441</v>
      </c>
      <c r="D2792" t="s">
        <v>62</v>
      </c>
      <c r="E2792" t="s">
        <v>79</v>
      </c>
      <c r="F2792" t="s">
        <v>541</v>
      </c>
      <c r="G2792">
        <v>0</v>
      </c>
      <c r="H2792">
        <v>1.0399999999999999E-4</v>
      </c>
    </row>
    <row r="2793" spans="1:8" x14ac:dyDescent="0.25">
      <c r="A2793" t="s">
        <v>729</v>
      </c>
      <c r="B2793">
        <v>35</v>
      </c>
      <c r="C2793" t="s">
        <v>442</v>
      </c>
      <c r="D2793" t="s">
        <v>63</v>
      </c>
      <c r="E2793" t="s">
        <v>79</v>
      </c>
      <c r="F2793" t="s">
        <v>541</v>
      </c>
      <c r="G2793">
        <v>0</v>
      </c>
      <c r="H2793">
        <v>7.1199999999999996E-4</v>
      </c>
    </row>
    <row r="2794" spans="1:8" x14ac:dyDescent="0.25">
      <c r="A2794" t="s">
        <v>729</v>
      </c>
      <c r="B2794">
        <v>36</v>
      </c>
      <c r="C2794" t="s">
        <v>443</v>
      </c>
      <c r="D2794" t="s">
        <v>64</v>
      </c>
      <c r="E2794" t="s">
        <v>79</v>
      </c>
      <c r="F2794" t="s">
        <v>541</v>
      </c>
      <c r="G2794">
        <v>0</v>
      </c>
      <c r="H2794">
        <v>1.294E-3</v>
      </c>
    </row>
    <row r="2795" spans="1:8" x14ac:dyDescent="0.25">
      <c r="A2795" t="s">
        <v>729</v>
      </c>
      <c r="B2795">
        <v>37</v>
      </c>
      <c r="C2795" t="s">
        <v>444</v>
      </c>
      <c r="D2795" t="s">
        <v>65</v>
      </c>
      <c r="E2795" t="s">
        <v>79</v>
      </c>
      <c r="F2795" t="s">
        <v>541</v>
      </c>
      <c r="G2795">
        <v>0</v>
      </c>
      <c r="H2795">
        <v>1.372E-3</v>
      </c>
    </row>
    <row r="2796" spans="1:8" x14ac:dyDescent="0.25">
      <c r="A2796" t="s">
        <v>729</v>
      </c>
      <c r="B2796">
        <v>38</v>
      </c>
      <c r="C2796" t="s">
        <v>445</v>
      </c>
      <c r="D2796" t="s">
        <v>66</v>
      </c>
      <c r="E2796" t="s">
        <v>79</v>
      </c>
      <c r="F2796" t="s">
        <v>541</v>
      </c>
      <c r="G2796">
        <v>0</v>
      </c>
      <c r="H2796">
        <v>1.848E-3</v>
      </c>
    </row>
    <row r="2797" spans="1:8" x14ac:dyDescent="0.25">
      <c r="A2797" t="s">
        <v>729</v>
      </c>
      <c r="B2797">
        <v>39</v>
      </c>
      <c r="C2797" t="s">
        <v>446</v>
      </c>
      <c r="D2797" t="s">
        <v>67</v>
      </c>
      <c r="E2797" t="s">
        <v>79</v>
      </c>
      <c r="F2797" t="s">
        <v>541</v>
      </c>
      <c r="G2797">
        <v>0</v>
      </c>
      <c r="H2797">
        <v>1.4530000000000001E-3</v>
      </c>
    </row>
    <row r="2798" spans="1:8" x14ac:dyDescent="0.25">
      <c r="A2798" t="s">
        <v>729</v>
      </c>
      <c r="B2798">
        <v>40</v>
      </c>
      <c r="C2798" t="s">
        <v>447</v>
      </c>
      <c r="D2798" t="s">
        <v>68</v>
      </c>
      <c r="E2798" t="s">
        <v>79</v>
      </c>
      <c r="F2798" t="s">
        <v>541</v>
      </c>
      <c r="G2798">
        <v>0</v>
      </c>
      <c r="H2798">
        <v>1.1360000000000001E-3</v>
      </c>
    </row>
    <row r="2799" spans="1:8" x14ac:dyDescent="0.25">
      <c r="A2799" t="s">
        <v>729</v>
      </c>
      <c r="B2799">
        <v>42</v>
      </c>
      <c r="C2799" t="s">
        <v>448</v>
      </c>
      <c r="D2799" t="s">
        <v>69</v>
      </c>
      <c r="E2799" t="s">
        <v>79</v>
      </c>
      <c r="F2799" t="s">
        <v>541</v>
      </c>
      <c r="G2799">
        <v>0</v>
      </c>
      <c r="H2799">
        <v>1.261E-3</v>
      </c>
    </row>
    <row r="2800" spans="1:8" x14ac:dyDescent="0.25">
      <c r="A2800" t="s">
        <v>729</v>
      </c>
      <c r="B2800">
        <v>1</v>
      </c>
      <c r="C2800" t="s">
        <v>78</v>
      </c>
      <c r="D2800" t="s">
        <v>29</v>
      </c>
      <c r="E2800" t="s">
        <v>79</v>
      </c>
      <c r="F2800" t="s">
        <v>542</v>
      </c>
      <c r="G2800">
        <v>0</v>
      </c>
      <c r="H2800">
        <v>1.1429999999999999E-3</v>
      </c>
    </row>
    <row r="2801" spans="1:8" x14ac:dyDescent="0.25">
      <c r="A2801" t="s">
        <v>729</v>
      </c>
      <c r="B2801">
        <v>2</v>
      </c>
      <c r="C2801" t="s">
        <v>81</v>
      </c>
      <c r="D2801" t="s">
        <v>30</v>
      </c>
      <c r="E2801" t="s">
        <v>79</v>
      </c>
      <c r="F2801" t="s">
        <v>542</v>
      </c>
      <c r="G2801">
        <v>0</v>
      </c>
      <c r="H2801">
        <v>1.7930000000000001E-3</v>
      </c>
    </row>
    <row r="2802" spans="1:8" x14ac:dyDescent="0.25">
      <c r="A2802" t="s">
        <v>729</v>
      </c>
      <c r="B2802">
        <v>3</v>
      </c>
      <c r="C2802" t="s">
        <v>82</v>
      </c>
      <c r="D2802" t="s">
        <v>31</v>
      </c>
      <c r="E2802" t="s">
        <v>79</v>
      </c>
      <c r="F2802" t="s">
        <v>542</v>
      </c>
      <c r="G2802">
        <v>0</v>
      </c>
      <c r="H2802">
        <v>2.4689999999999998E-3</v>
      </c>
    </row>
    <row r="2803" spans="1:8" x14ac:dyDescent="0.25">
      <c r="A2803" t="s">
        <v>729</v>
      </c>
      <c r="B2803">
        <v>4</v>
      </c>
      <c r="C2803" t="s">
        <v>83</v>
      </c>
      <c r="D2803" t="s">
        <v>32</v>
      </c>
      <c r="E2803" t="s">
        <v>79</v>
      </c>
      <c r="F2803" t="s">
        <v>542</v>
      </c>
      <c r="G2803">
        <v>0</v>
      </c>
      <c r="H2803">
        <v>1.32E-3</v>
      </c>
    </row>
    <row r="2804" spans="1:8" x14ac:dyDescent="0.25">
      <c r="A2804" t="s">
        <v>729</v>
      </c>
      <c r="B2804">
        <v>5</v>
      </c>
      <c r="C2804" t="s">
        <v>84</v>
      </c>
      <c r="D2804" t="s">
        <v>33</v>
      </c>
      <c r="E2804" t="s">
        <v>79</v>
      </c>
      <c r="F2804" t="s">
        <v>542</v>
      </c>
      <c r="G2804">
        <v>0</v>
      </c>
      <c r="H2804">
        <v>3.0309999999999998E-3</v>
      </c>
    </row>
    <row r="2805" spans="1:8" x14ac:dyDescent="0.25">
      <c r="A2805" t="s">
        <v>729</v>
      </c>
      <c r="B2805">
        <v>6</v>
      </c>
      <c r="C2805" t="s">
        <v>85</v>
      </c>
      <c r="D2805" t="s">
        <v>34</v>
      </c>
      <c r="E2805" t="s">
        <v>79</v>
      </c>
      <c r="F2805" t="s">
        <v>542</v>
      </c>
      <c r="G2805">
        <v>0</v>
      </c>
      <c r="H2805">
        <v>2.1090000000000002E-3</v>
      </c>
    </row>
    <row r="2806" spans="1:8" x14ac:dyDescent="0.25">
      <c r="A2806" t="s">
        <v>729</v>
      </c>
      <c r="B2806">
        <v>7</v>
      </c>
      <c r="C2806" t="s">
        <v>86</v>
      </c>
      <c r="D2806" t="s">
        <v>35</v>
      </c>
      <c r="E2806" t="s">
        <v>79</v>
      </c>
      <c r="F2806" t="s">
        <v>542</v>
      </c>
      <c r="G2806">
        <v>0</v>
      </c>
      <c r="H2806">
        <v>2.0820000000000001E-3</v>
      </c>
    </row>
    <row r="2807" spans="1:8" x14ac:dyDescent="0.25">
      <c r="A2807" t="s">
        <v>729</v>
      </c>
      <c r="B2807">
        <v>8</v>
      </c>
      <c r="C2807" t="s">
        <v>87</v>
      </c>
      <c r="D2807" t="s">
        <v>36</v>
      </c>
      <c r="E2807" t="s">
        <v>79</v>
      </c>
      <c r="F2807" t="s">
        <v>542</v>
      </c>
      <c r="G2807">
        <v>0</v>
      </c>
      <c r="H2807">
        <v>1.537E-3</v>
      </c>
    </row>
    <row r="2808" spans="1:8" x14ac:dyDescent="0.25">
      <c r="A2808" t="s">
        <v>729</v>
      </c>
      <c r="B2808">
        <v>9</v>
      </c>
      <c r="C2808" t="s">
        <v>88</v>
      </c>
      <c r="D2808" t="s">
        <v>37</v>
      </c>
      <c r="E2808" t="s">
        <v>79</v>
      </c>
      <c r="F2808" t="s">
        <v>542</v>
      </c>
      <c r="G2808">
        <v>0</v>
      </c>
      <c r="H2808">
        <v>2.2729999999999998E-3</v>
      </c>
    </row>
    <row r="2809" spans="1:8" x14ac:dyDescent="0.25">
      <c r="A2809" t="s">
        <v>729</v>
      </c>
      <c r="B2809">
        <v>10</v>
      </c>
      <c r="C2809" t="s">
        <v>455</v>
      </c>
      <c r="D2809" t="s">
        <v>38</v>
      </c>
      <c r="E2809" t="s">
        <v>79</v>
      </c>
      <c r="F2809" t="s">
        <v>542</v>
      </c>
      <c r="G2809">
        <v>0</v>
      </c>
      <c r="H2809">
        <v>2.5000000000000001E-3</v>
      </c>
    </row>
    <row r="2810" spans="1:8" x14ac:dyDescent="0.25">
      <c r="A2810" t="s">
        <v>729</v>
      </c>
      <c r="B2810">
        <v>11</v>
      </c>
      <c r="C2810" t="s">
        <v>456</v>
      </c>
      <c r="D2810" t="s">
        <v>39</v>
      </c>
      <c r="E2810" t="s">
        <v>79</v>
      </c>
      <c r="F2810" t="s">
        <v>542</v>
      </c>
      <c r="G2810">
        <v>0</v>
      </c>
      <c r="H2810">
        <v>2.2880000000000001E-3</v>
      </c>
    </row>
    <row r="2811" spans="1:8" x14ac:dyDescent="0.25">
      <c r="A2811" t="s">
        <v>729</v>
      </c>
      <c r="B2811">
        <v>12</v>
      </c>
      <c r="C2811" t="s">
        <v>419</v>
      </c>
      <c r="D2811" t="s">
        <v>40</v>
      </c>
      <c r="E2811" t="s">
        <v>79</v>
      </c>
      <c r="F2811" t="s">
        <v>542</v>
      </c>
      <c r="G2811">
        <v>0</v>
      </c>
      <c r="H2811">
        <v>2.2460000000000002E-3</v>
      </c>
    </row>
    <row r="2812" spans="1:8" x14ac:dyDescent="0.25">
      <c r="A2812" t="s">
        <v>729</v>
      </c>
      <c r="B2812">
        <v>13</v>
      </c>
      <c r="C2812" t="s">
        <v>420</v>
      </c>
      <c r="D2812" t="s">
        <v>41</v>
      </c>
      <c r="E2812" t="s">
        <v>79</v>
      </c>
      <c r="F2812" t="s">
        <v>542</v>
      </c>
      <c r="G2812">
        <v>0</v>
      </c>
      <c r="H2812">
        <v>1.1999999999999999E-3</v>
      </c>
    </row>
    <row r="2813" spans="1:8" x14ac:dyDescent="0.25">
      <c r="A2813" t="s">
        <v>729</v>
      </c>
      <c r="B2813">
        <v>14</v>
      </c>
      <c r="C2813" t="s">
        <v>421</v>
      </c>
      <c r="D2813" t="s">
        <v>42</v>
      </c>
      <c r="E2813" t="s">
        <v>79</v>
      </c>
      <c r="F2813" t="s">
        <v>542</v>
      </c>
      <c r="G2813">
        <v>0</v>
      </c>
      <c r="H2813">
        <v>1.0399999999999999E-3</v>
      </c>
    </row>
    <row r="2814" spans="1:8" x14ac:dyDescent="0.25">
      <c r="A2814" t="s">
        <v>729</v>
      </c>
      <c r="B2814">
        <v>15</v>
      </c>
      <c r="C2814" t="s">
        <v>422</v>
      </c>
      <c r="D2814" t="s">
        <v>43</v>
      </c>
      <c r="E2814" t="s">
        <v>79</v>
      </c>
      <c r="F2814" t="s">
        <v>542</v>
      </c>
      <c r="G2814">
        <v>0</v>
      </c>
      <c r="H2814">
        <v>2.3770000000000002E-3</v>
      </c>
    </row>
    <row r="2815" spans="1:8" x14ac:dyDescent="0.25">
      <c r="A2815" t="s">
        <v>729</v>
      </c>
      <c r="B2815">
        <v>16</v>
      </c>
      <c r="C2815" t="s">
        <v>423</v>
      </c>
      <c r="D2815" t="s">
        <v>44</v>
      </c>
      <c r="E2815" t="s">
        <v>79</v>
      </c>
      <c r="F2815" t="s">
        <v>542</v>
      </c>
      <c r="G2815">
        <v>0</v>
      </c>
      <c r="H2815">
        <v>1.616E-3</v>
      </c>
    </row>
    <row r="2816" spans="1:8" x14ac:dyDescent="0.25">
      <c r="A2816" t="s">
        <v>729</v>
      </c>
      <c r="B2816">
        <v>17</v>
      </c>
      <c r="C2816" t="s">
        <v>424</v>
      </c>
      <c r="D2816" t="s">
        <v>45</v>
      </c>
      <c r="E2816" t="s">
        <v>79</v>
      </c>
      <c r="F2816" t="s">
        <v>542</v>
      </c>
      <c r="G2816">
        <v>0</v>
      </c>
      <c r="H2816">
        <v>2.4659999999999999E-3</v>
      </c>
    </row>
    <row r="2817" spans="1:8" x14ac:dyDescent="0.25">
      <c r="A2817" t="s">
        <v>729</v>
      </c>
      <c r="B2817">
        <v>18</v>
      </c>
      <c r="C2817" t="s">
        <v>425</v>
      </c>
      <c r="D2817" t="s">
        <v>46</v>
      </c>
      <c r="E2817" t="s">
        <v>79</v>
      </c>
      <c r="F2817" t="s">
        <v>542</v>
      </c>
      <c r="G2817">
        <v>0</v>
      </c>
      <c r="H2817">
        <v>2.3500000000000001E-3</v>
      </c>
    </row>
    <row r="2818" spans="1:8" x14ac:dyDescent="0.25">
      <c r="A2818" t="s">
        <v>729</v>
      </c>
      <c r="B2818">
        <v>19</v>
      </c>
      <c r="C2818" t="s">
        <v>426</v>
      </c>
      <c r="D2818" t="s">
        <v>47</v>
      </c>
      <c r="E2818" t="s">
        <v>79</v>
      </c>
      <c r="F2818" t="s">
        <v>542</v>
      </c>
      <c r="G2818">
        <v>0</v>
      </c>
      <c r="H2818">
        <v>1.7669999999999999E-3</v>
      </c>
    </row>
    <row r="2819" spans="1:8" x14ac:dyDescent="0.25">
      <c r="A2819" t="s">
        <v>729</v>
      </c>
      <c r="B2819">
        <v>20</v>
      </c>
      <c r="C2819" t="s">
        <v>427</v>
      </c>
      <c r="D2819" t="s">
        <v>48</v>
      </c>
      <c r="E2819" t="s">
        <v>79</v>
      </c>
      <c r="F2819" t="s">
        <v>542</v>
      </c>
      <c r="G2819">
        <v>0</v>
      </c>
      <c r="H2819">
        <v>1.635E-3</v>
      </c>
    </row>
    <row r="2820" spans="1:8" x14ac:dyDescent="0.25">
      <c r="A2820" t="s">
        <v>729</v>
      </c>
      <c r="B2820">
        <v>21</v>
      </c>
      <c r="C2820" t="s">
        <v>428</v>
      </c>
      <c r="D2820" t="s">
        <v>49</v>
      </c>
      <c r="E2820" t="s">
        <v>79</v>
      </c>
      <c r="F2820" t="s">
        <v>542</v>
      </c>
      <c r="G2820">
        <v>0</v>
      </c>
      <c r="H2820">
        <v>2.2659999999999998E-3</v>
      </c>
    </row>
    <row r="2821" spans="1:8" x14ac:dyDescent="0.25">
      <c r="A2821" t="s">
        <v>729</v>
      </c>
      <c r="B2821">
        <v>22</v>
      </c>
      <c r="C2821" t="s">
        <v>429</v>
      </c>
      <c r="D2821" t="s">
        <v>50</v>
      </c>
      <c r="E2821" t="s">
        <v>79</v>
      </c>
      <c r="F2821" t="s">
        <v>542</v>
      </c>
      <c r="G2821">
        <v>0</v>
      </c>
      <c r="H2821">
        <v>1.428E-3</v>
      </c>
    </row>
    <row r="2822" spans="1:8" x14ac:dyDescent="0.25">
      <c r="A2822" t="s">
        <v>729</v>
      </c>
      <c r="B2822">
        <v>23</v>
      </c>
      <c r="C2822" t="s">
        <v>430</v>
      </c>
      <c r="D2822" t="s">
        <v>51</v>
      </c>
      <c r="E2822" t="s">
        <v>79</v>
      </c>
      <c r="F2822" t="s">
        <v>542</v>
      </c>
      <c r="G2822">
        <v>0</v>
      </c>
      <c r="H2822">
        <v>4.0700000000000003E-4</v>
      </c>
    </row>
    <row r="2823" spans="1:8" x14ac:dyDescent="0.25">
      <c r="A2823" t="s">
        <v>729</v>
      </c>
      <c r="B2823">
        <v>24</v>
      </c>
      <c r="C2823" t="s">
        <v>431</v>
      </c>
      <c r="D2823" t="s">
        <v>52</v>
      </c>
      <c r="E2823" t="s">
        <v>79</v>
      </c>
      <c r="F2823" t="s">
        <v>542</v>
      </c>
      <c r="G2823">
        <v>0</v>
      </c>
      <c r="H2823">
        <v>1.0499999999999999E-3</v>
      </c>
    </row>
    <row r="2824" spans="1:8" x14ac:dyDescent="0.25">
      <c r="A2824" t="s">
        <v>729</v>
      </c>
      <c r="B2824">
        <v>25</v>
      </c>
      <c r="C2824" t="s">
        <v>432</v>
      </c>
      <c r="D2824" t="s">
        <v>53</v>
      </c>
      <c r="E2824" t="s">
        <v>79</v>
      </c>
      <c r="F2824" t="s">
        <v>542</v>
      </c>
      <c r="G2824">
        <v>0</v>
      </c>
      <c r="H2824">
        <v>2.1789999999999999E-3</v>
      </c>
    </row>
    <row r="2825" spans="1:8" x14ac:dyDescent="0.25">
      <c r="A2825" t="s">
        <v>729</v>
      </c>
      <c r="B2825">
        <v>26</v>
      </c>
      <c r="C2825" t="s">
        <v>433</v>
      </c>
      <c r="D2825" t="s">
        <v>54</v>
      </c>
      <c r="E2825" t="s">
        <v>79</v>
      </c>
      <c r="F2825" t="s">
        <v>542</v>
      </c>
      <c r="G2825">
        <v>0</v>
      </c>
      <c r="H2825">
        <v>1.7179999999999999E-3</v>
      </c>
    </row>
    <row r="2826" spans="1:8" x14ac:dyDescent="0.25">
      <c r="A2826" t="s">
        <v>729</v>
      </c>
      <c r="B2826">
        <v>27</v>
      </c>
      <c r="C2826" t="s">
        <v>434</v>
      </c>
      <c r="D2826" t="s">
        <v>55</v>
      </c>
      <c r="E2826" t="s">
        <v>79</v>
      </c>
      <c r="F2826" t="s">
        <v>542</v>
      </c>
      <c r="G2826">
        <v>0</v>
      </c>
      <c r="H2826">
        <v>1.5759999999999999E-3</v>
      </c>
    </row>
    <row r="2827" spans="1:8" x14ac:dyDescent="0.25">
      <c r="A2827" t="s">
        <v>729</v>
      </c>
      <c r="B2827">
        <v>28</v>
      </c>
      <c r="C2827" t="s">
        <v>435</v>
      </c>
      <c r="D2827" t="s">
        <v>56</v>
      </c>
      <c r="E2827" t="s">
        <v>79</v>
      </c>
      <c r="F2827" t="s">
        <v>542</v>
      </c>
      <c r="G2827">
        <v>0</v>
      </c>
      <c r="H2827">
        <v>2.0830000000000002E-3</v>
      </c>
    </row>
    <row r="2828" spans="1:8" x14ac:dyDescent="0.25">
      <c r="A2828" t="s">
        <v>729</v>
      </c>
      <c r="B2828">
        <v>29</v>
      </c>
      <c r="C2828" t="s">
        <v>436</v>
      </c>
      <c r="D2828" t="s">
        <v>57</v>
      </c>
      <c r="E2828" t="s">
        <v>79</v>
      </c>
      <c r="F2828" t="s">
        <v>542</v>
      </c>
      <c r="G2828">
        <v>0</v>
      </c>
      <c r="H2828">
        <v>1.3550000000000001E-3</v>
      </c>
    </row>
    <row r="2829" spans="1:8" x14ac:dyDescent="0.25">
      <c r="A2829" t="s">
        <v>729</v>
      </c>
      <c r="B2829">
        <v>30</v>
      </c>
      <c r="C2829" t="s">
        <v>437</v>
      </c>
      <c r="D2829" t="s">
        <v>58</v>
      </c>
      <c r="E2829" t="s">
        <v>79</v>
      </c>
      <c r="F2829" t="s">
        <v>542</v>
      </c>
      <c r="G2829">
        <v>0</v>
      </c>
      <c r="H2829">
        <v>2.5000000000000001E-3</v>
      </c>
    </row>
    <row r="2830" spans="1:8" x14ac:dyDescent="0.25">
      <c r="A2830" t="s">
        <v>729</v>
      </c>
      <c r="B2830">
        <v>31</v>
      </c>
      <c r="C2830" t="s">
        <v>438</v>
      </c>
      <c r="D2830" t="s">
        <v>59</v>
      </c>
      <c r="E2830" t="s">
        <v>79</v>
      </c>
      <c r="F2830" t="s">
        <v>542</v>
      </c>
      <c r="G2830">
        <v>0</v>
      </c>
      <c r="H2830">
        <v>2.98E-3</v>
      </c>
    </row>
    <row r="2831" spans="1:8" x14ac:dyDescent="0.25">
      <c r="A2831" t="s">
        <v>729</v>
      </c>
      <c r="B2831">
        <v>32</v>
      </c>
      <c r="C2831" t="s">
        <v>439</v>
      </c>
      <c r="D2831" t="s">
        <v>60</v>
      </c>
      <c r="E2831" t="s">
        <v>79</v>
      </c>
      <c r="F2831" t="s">
        <v>542</v>
      </c>
      <c r="G2831">
        <v>0</v>
      </c>
      <c r="H2831">
        <v>2.2039999999999998E-3</v>
      </c>
    </row>
    <row r="2832" spans="1:8" x14ac:dyDescent="0.25">
      <c r="A2832" t="s">
        <v>729</v>
      </c>
      <c r="B2832">
        <v>33</v>
      </c>
      <c r="C2832" t="s">
        <v>440</v>
      </c>
      <c r="D2832" t="s">
        <v>61</v>
      </c>
      <c r="E2832" t="s">
        <v>79</v>
      </c>
      <c r="F2832" t="s">
        <v>542</v>
      </c>
      <c r="G2832">
        <v>0</v>
      </c>
      <c r="H2832">
        <v>1.0740000000000001E-3</v>
      </c>
    </row>
    <row r="2833" spans="1:8" x14ac:dyDescent="0.25">
      <c r="A2833" t="s">
        <v>729</v>
      </c>
      <c r="B2833">
        <v>34</v>
      </c>
      <c r="C2833" t="s">
        <v>441</v>
      </c>
      <c r="D2833" t="s">
        <v>62</v>
      </c>
      <c r="E2833" t="s">
        <v>79</v>
      </c>
      <c r="F2833" t="s">
        <v>542</v>
      </c>
      <c r="G2833">
        <v>0</v>
      </c>
      <c r="H2833">
        <v>4.1599999999999997E-4</v>
      </c>
    </row>
    <row r="2834" spans="1:8" x14ac:dyDescent="0.25">
      <c r="A2834" t="s">
        <v>729</v>
      </c>
      <c r="B2834">
        <v>35</v>
      </c>
      <c r="C2834" t="s">
        <v>442</v>
      </c>
      <c r="D2834" t="s">
        <v>63</v>
      </c>
      <c r="E2834" t="s">
        <v>79</v>
      </c>
      <c r="F2834" t="s">
        <v>542</v>
      </c>
      <c r="G2834">
        <v>0</v>
      </c>
      <c r="H2834">
        <v>1.0870000000000001E-3</v>
      </c>
    </row>
    <row r="2835" spans="1:8" x14ac:dyDescent="0.25">
      <c r="A2835" t="s">
        <v>729</v>
      </c>
      <c r="B2835">
        <v>36</v>
      </c>
      <c r="C2835" t="s">
        <v>443</v>
      </c>
      <c r="D2835" t="s">
        <v>64</v>
      </c>
      <c r="E2835" t="s">
        <v>79</v>
      </c>
      <c r="F2835" t="s">
        <v>542</v>
      </c>
      <c r="G2835">
        <v>0</v>
      </c>
      <c r="H2835">
        <v>1.763E-3</v>
      </c>
    </row>
    <row r="2836" spans="1:8" x14ac:dyDescent="0.25">
      <c r="A2836" t="s">
        <v>729</v>
      </c>
      <c r="B2836">
        <v>37</v>
      </c>
      <c r="C2836" t="s">
        <v>444</v>
      </c>
      <c r="D2836" t="s">
        <v>65</v>
      </c>
      <c r="E2836" t="s">
        <v>79</v>
      </c>
      <c r="F2836" t="s">
        <v>542</v>
      </c>
      <c r="G2836">
        <v>0</v>
      </c>
      <c r="H2836">
        <v>1.6999999999999999E-3</v>
      </c>
    </row>
    <row r="2837" spans="1:8" x14ac:dyDescent="0.25">
      <c r="A2837" t="s">
        <v>729</v>
      </c>
      <c r="B2837">
        <v>38</v>
      </c>
      <c r="C2837" t="s">
        <v>445</v>
      </c>
      <c r="D2837" t="s">
        <v>66</v>
      </c>
      <c r="E2837" t="s">
        <v>79</v>
      </c>
      <c r="F2837" t="s">
        <v>542</v>
      </c>
      <c r="G2837">
        <v>0</v>
      </c>
      <c r="H2837">
        <v>2.0899999999999998E-3</v>
      </c>
    </row>
    <row r="2838" spans="1:8" x14ac:dyDescent="0.25">
      <c r="A2838" t="s">
        <v>729</v>
      </c>
      <c r="B2838">
        <v>39</v>
      </c>
      <c r="C2838" t="s">
        <v>446</v>
      </c>
      <c r="D2838" t="s">
        <v>67</v>
      </c>
      <c r="E2838" t="s">
        <v>79</v>
      </c>
      <c r="F2838" t="s">
        <v>542</v>
      </c>
      <c r="G2838">
        <v>0</v>
      </c>
      <c r="H2838">
        <v>2.2490000000000001E-3</v>
      </c>
    </row>
    <row r="2839" spans="1:8" x14ac:dyDescent="0.25">
      <c r="A2839" t="s">
        <v>729</v>
      </c>
      <c r="B2839">
        <v>40</v>
      </c>
      <c r="C2839" t="s">
        <v>447</v>
      </c>
      <c r="D2839" t="s">
        <v>68</v>
      </c>
      <c r="E2839" t="s">
        <v>79</v>
      </c>
      <c r="F2839" t="s">
        <v>542</v>
      </c>
      <c r="G2839">
        <v>0</v>
      </c>
      <c r="H2839">
        <v>1.5280000000000001E-3</v>
      </c>
    </row>
    <row r="2840" spans="1:8" x14ac:dyDescent="0.25">
      <c r="A2840" t="s">
        <v>729</v>
      </c>
      <c r="B2840">
        <v>42</v>
      </c>
      <c r="C2840" t="s">
        <v>448</v>
      </c>
      <c r="D2840" t="s">
        <v>69</v>
      </c>
      <c r="E2840" t="s">
        <v>79</v>
      </c>
      <c r="F2840" t="s">
        <v>542</v>
      </c>
      <c r="G2840">
        <v>0</v>
      </c>
      <c r="H2840">
        <v>1.807E-3</v>
      </c>
    </row>
    <row r="2841" spans="1:8" x14ac:dyDescent="0.25">
      <c r="A2841" t="s">
        <v>727</v>
      </c>
      <c r="B2841">
        <v>1</v>
      </c>
      <c r="C2841" t="s">
        <v>78</v>
      </c>
      <c r="D2841" t="s">
        <v>29</v>
      </c>
      <c r="E2841" t="s">
        <v>79</v>
      </c>
      <c r="F2841" t="s">
        <v>607</v>
      </c>
      <c r="G2841">
        <v>0</v>
      </c>
      <c r="H2841">
        <v>0</v>
      </c>
    </row>
    <row r="2842" spans="1:8" x14ac:dyDescent="0.25">
      <c r="A2842" t="s">
        <v>727</v>
      </c>
      <c r="B2842">
        <v>2</v>
      </c>
      <c r="C2842" t="s">
        <v>81</v>
      </c>
      <c r="D2842" t="s">
        <v>30</v>
      </c>
      <c r="E2842" t="s">
        <v>79</v>
      </c>
      <c r="F2842" t="s">
        <v>607</v>
      </c>
      <c r="G2842">
        <v>0</v>
      </c>
      <c r="H2842">
        <v>0</v>
      </c>
    </row>
    <row r="2843" spans="1:8" x14ac:dyDescent="0.25">
      <c r="A2843" t="s">
        <v>727</v>
      </c>
      <c r="B2843">
        <v>3</v>
      </c>
      <c r="C2843" t="s">
        <v>82</v>
      </c>
      <c r="D2843" t="s">
        <v>31</v>
      </c>
      <c r="E2843" t="s">
        <v>79</v>
      </c>
      <c r="F2843" t="s">
        <v>607</v>
      </c>
      <c r="G2843">
        <v>0</v>
      </c>
      <c r="H2843">
        <v>138322.74</v>
      </c>
    </row>
    <row r="2844" spans="1:8" x14ac:dyDescent="0.25">
      <c r="A2844" t="s">
        <v>727</v>
      </c>
      <c r="B2844">
        <v>4</v>
      </c>
      <c r="C2844" t="s">
        <v>83</v>
      </c>
      <c r="D2844" t="s">
        <v>32</v>
      </c>
      <c r="E2844" t="s">
        <v>79</v>
      </c>
      <c r="F2844" t="s">
        <v>607</v>
      </c>
      <c r="G2844">
        <v>0</v>
      </c>
      <c r="H2844">
        <v>1841179.48</v>
      </c>
    </row>
    <row r="2845" spans="1:8" x14ac:dyDescent="0.25">
      <c r="A2845" t="s">
        <v>727</v>
      </c>
      <c r="B2845">
        <v>5</v>
      </c>
      <c r="C2845" t="s">
        <v>84</v>
      </c>
      <c r="D2845" t="s">
        <v>33</v>
      </c>
      <c r="E2845" t="s">
        <v>79</v>
      </c>
      <c r="F2845" t="s">
        <v>607</v>
      </c>
      <c r="G2845">
        <v>0</v>
      </c>
      <c r="H2845">
        <v>0</v>
      </c>
    </row>
    <row r="2846" spans="1:8" x14ac:dyDescent="0.25">
      <c r="A2846" t="s">
        <v>727</v>
      </c>
      <c r="B2846">
        <v>6</v>
      </c>
      <c r="C2846" t="s">
        <v>85</v>
      </c>
      <c r="D2846" t="s">
        <v>34</v>
      </c>
      <c r="E2846" t="s">
        <v>79</v>
      </c>
      <c r="F2846" t="s">
        <v>607</v>
      </c>
      <c r="G2846">
        <v>0</v>
      </c>
      <c r="H2846">
        <v>22836.81</v>
      </c>
    </row>
    <row r="2847" spans="1:8" x14ac:dyDescent="0.25">
      <c r="A2847" t="s">
        <v>727</v>
      </c>
      <c r="B2847">
        <v>7</v>
      </c>
      <c r="C2847" t="s">
        <v>86</v>
      </c>
      <c r="D2847" t="s">
        <v>35</v>
      </c>
      <c r="E2847" t="s">
        <v>79</v>
      </c>
      <c r="F2847" t="s">
        <v>607</v>
      </c>
      <c r="G2847">
        <v>0</v>
      </c>
      <c r="H2847">
        <v>28946.47</v>
      </c>
    </row>
    <row r="2848" spans="1:8" x14ac:dyDescent="0.25">
      <c r="A2848" t="s">
        <v>727</v>
      </c>
      <c r="B2848">
        <v>8</v>
      </c>
      <c r="C2848" t="s">
        <v>87</v>
      </c>
      <c r="D2848" t="s">
        <v>36</v>
      </c>
      <c r="E2848" t="s">
        <v>79</v>
      </c>
      <c r="F2848" t="s">
        <v>607</v>
      </c>
      <c r="G2848">
        <v>0</v>
      </c>
      <c r="H2848">
        <v>0</v>
      </c>
    </row>
    <row r="2849" spans="1:8" x14ac:dyDescent="0.25">
      <c r="A2849" t="s">
        <v>727</v>
      </c>
      <c r="B2849">
        <v>9</v>
      </c>
      <c r="C2849" t="s">
        <v>88</v>
      </c>
      <c r="D2849" t="s">
        <v>37</v>
      </c>
      <c r="E2849" t="s">
        <v>79</v>
      </c>
      <c r="F2849" t="s">
        <v>607</v>
      </c>
      <c r="G2849">
        <v>0</v>
      </c>
      <c r="H2849">
        <v>0</v>
      </c>
    </row>
    <row r="2850" spans="1:8" x14ac:dyDescent="0.25">
      <c r="A2850" t="s">
        <v>727</v>
      </c>
      <c r="B2850">
        <v>10</v>
      </c>
      <c r="C2850" t="s">
        <v>455</v>
      </c>
      <c r="D2850" t="s">
        <v>38</v>
      </c>
      <c r="E2850" t="s">
        <v>79</v>
      </c>
      <c r="F2850" t="s">
        <v>607</v>
      </c>
      <c r="G2850">
        <v>0</v>
      </c>
      <c r="H2850">
        <v>45673.63</v>
      </c>
    </row>
    <row r="2851" spans="1:8" x14ac:dyDescent="0.25">
      <c r="A2851" t="s">
        <v>727</v>
      </c>
      <c r="B2851">
        <v>11</v>
      </c>
      <c r="C2851" t="s">
        <v>456</v>
      </c>
      <c r="D2851" t="s">
        <v>39</v>
      </c>
      <c r="E2851" t="s">
        <v>79</v>
      </c>
      <c r="F2851" t="s">
        <v>607</v>
      </c>
      <c r="G2851">
        <v>0</v>
      </c>
      <c r="H2851">
        <v>0</v>
      </c>
    </row>
    <row r="2852" spans="1:8" x14ac:dyDescent="0.25">
      <c r="A2852" t="s">
        <v>727</v>
      </c>
      <c r="B2852">
        <v>12</v>
      </c>
      <c r="C2852" t="s">
        <v>419</v>
      </c>
      <c r="D2852" t="s">
        <v>40</v>
      </c>
      <c r="E2852" t="s">
        <v>79</v>
      </c>
      <c r="F2852" t="s">
        <v>607</v>
      </c>
      <c r="G2852">
        <v>0</v>
      </c>
      <c r="H2852">
        <v>0</v>
      </c>
    </row>
    <row r="2853" spans="1:8" x14ac:dyDescent="0.25">
      <c r="A2853" t="s">
        <v>727</v>
      </c>
      <c r="B2853">
        <v>13</v>
      </c>
      <c r="C2853" t="s">
        <v>420</v>
      </c>
      <c r="D2853" t="s">
        <v>41</v>
      </c>
      <c r="E2853" t="s">
        <v>79</v>
      </c>
      <c r="F2853" t="s">
        <v>607</v>
      </c>
      <c r="G2853">
        <v>0</v>
      </c>
      <c r="H2853">
        <v>298409.15999999997</v>
      </c>
    </row>
    <row r="2854" spans="1:8" x14ac:dyDescent="0.25">
      <c r="A2854" t="s">
        <v>727</v>
      </c>
      <c r="B2854">
        <v>14</v>
      </c>
      <c r="C2854" t="s">
        <v>421</v>
      </c>
      <c r="D2854" t="s">
        <v>42</v>
      </c>
      <c r="E2854" t="s">
        <v>79</v>
      </c>
      <c r="F2854" t="s">
        <v>607</v>
      </c>
      <c r="G2854">
        <v>0</v>
      </c>
      <c r="H2854">
        <v>0</v>
      </c>
    </row>
    <row r="2855" spans="1:8" x14ac:dyDescent="0.25">
      <c r="A2855" t="s">
        <v>727</v>
      </c>
      <c r="B2855">
        <v>15</v>
      </c>
      <c r="C2855" t="s">
        <v>422</v>
      </c>
      <c r="D2855" t="s">
        <v>43</v>
      </c>
      <c r="E2855" t="s">
        <v>79</v>
      </c>
      <c r="F2855" t="s">
        <v>607</v>
      </c>
      <c r="G2855">
        <v>0</v>
      </c>
      <c r="H2855">
        <v>0</v>
      </c>
    </row>
    <row r="2856" spans="1:8" x14ac:dyDescent="0.25">
      <c r="A2856" t="s">
        <v>727</v>
      </c>
      <c r="B2856">
        <v>16</v>
      </c>
      <c r="C2856" t="s">
        <v>423</v>
      </c>
      <c r="D2856" t="s">
        <v>44</v>
      </c>
      <c r="E2856" t="s">
        <v>79</v>
      </c>
      <c r="F2856" t="s">
        <v>607</v>
      </c>
      <c r="G2856">
        <v>0</v>
      </c>
      <c r="H2856">
        <v>0</v>
      </c>
    </row>
    <row r="2857" spans="1:8" x14ac:dyDescent="0.25">
      <c r="A2857" t="s">
        <v>727</v>
      </c>
      <c r="B2857">
        <v>17</v>
      </c>
      <c r="C2857" t="s">
        <v>424</v>
      </c>
      <c r="D2857" t="s">
        <v>45</v>
      </c>
      <c r="E2857" t="s">
        <v>79</v>
      </c>
      <c r="F2857" t="s">
        <v>607</v>
      </c>
      <c r="G2857">
        <v>0</v>
      </c>
      <c r="H2857">
        <v>0</v>
      </c>
    </row>
    <row r="2858" spans="1:8" x14ac:dyDescent="0.25">
      <c r="A2858" t="s">
        <v>727</v>
      </c>
      <c r="B2858">
        <v>18</v>
      </c>
      <c r="C2858" t="s">
        <v>425</v>
      </c>
      <c r="D2858" t="s">
        <v>46</v>
      </c>
      <c r="E2858" t="s">
        <v>79</v>
      </c>
      <c r="F2858" t="s">
        <v>607</v>
      </c>
      <c r="G2858">
        <v>0</v>
      </c>
      <c r="H2858">
        <v>6496.81</v>
      </c>
    </row>
    <row r="2859" spans="1:8" x14ac:dyDescent="0.25">
      <c r="A2859" t="s">
        <v>727</v>
      </c>
      <c r="B2859">
        <v>19</v>
      </c>
      <c r="C2859" t="s">
        <v>426</v>
      </c>
      <c r="D2859" t="s">
        <v>47</v>
      </c>
      <c r="E2859" t="s">
        <v>79</v>
      </c>
      <c r="F2859" t="s">
        <v>607</v>
      </c>
      <c r="G2859">
        <v>0</v>
      </c>
      <c r="H2859">
        <v>4262560.72</v>
      </c>
    </row>
    <row r="2860" spans="1:8" x14ac:dyDescent="0.25">
      <c r="A2860" t="s">
        <v>727</v>
      </c>
      <c r="B2860">
        <v>20</v>
      </c>
      <c r="C2860" t="s">
        <v>427</v>
      </c>
      <c r="D2860" t="s">
        <v>48</v>
      </c>
      <c r="E2860" t="s">
        <v>79</v>
      </c>
      <c r="F2860" t="s">
        <v>607</v>
      </c>
      <c r="G2860">
        <v>0</v>
      </c>
      <c r="H2860">
        <v>186407.56</v>
      </c>
    </row>
    <row r="2861" spans="1:8" x14ac:dyDescent="0.25">
      <c r="A2861" t="s">
        <v>727</v>
      </c>
      <c r="B2861">
        <v>21</v>
      </c>
      <c r="C2861" t="s">
        <v>428</v>
      </c>
      <c r="D2861" t="s">
        <v>49</v>
      </c>
      <c r="E2861" t="s">
        <v>79</v>
      </c>
      <c r="F2861" t="s">
        <v>607</v>
      </c>
      <c r="G2861">
        <v>0</v>
      </c>
      <c r="H2861">
        <v>0</v>
      </c>
    </row>
    <row r="2862" spans="1:8" x14ac:dyDescent="0.25">
      <c r="A2862" t="s">
        <v>727</v>
      </c>
      <c r="B2862">
        <v>22</v>
      </c>
      <c r="C2862" t="s">
        <v>429</v>
      </c>
      <c r="D2862" t="s">
        <v>50</v>
      </c>
      <c r="E2862" t="s">
        <v>79</v>
      </c>
      <c r="F2862" t="s">
        <v>607</v>
      </c>
      <c r="G2862">
        <v>0</v>
      </c>
      <c r="H2862">
        <v>0</v>
      </c>
    </row>
    <row r="2863" spans="1:8" x14ac:dyDescent="0.25">
      <c r="A2863" t="s">
        <v>727</v>
      </c>
      <c r="B2863">
        <v>23</v>
      </c>
      <c r="C2863" t="s">
        <v>430</v>
      </c>
      <c r="D2863" t="s">
        <v>51</v>
      </c>
      <c r="E2863" t="s">
        <v>79</v>
      </c>
      <c r="F2863" t="s">
        <v>607</v>
      </c>
      <c r="G2863">
        <v>0</v>
      </c>
      <c r="H2863">
        <v>91347.26</v>
      </c>
    </row>
    <row r="2864" spans="1:8" x14ac:dyDescent="0.25">
      <c r="A2864" t="s">
        <v>727</v>
      </c>
      <c r="B2864">
        <v>24</v>
      </c>
      <c r="C2864" t="s">
        <v>431</v>
      </c>
      <c r="D2864" t="s">
        <v>52</v>
      </c>
      <c r="E2864" t="s">
        <v>79</v>
      </c>
      <c r="F2864" t="s">
        <v>607</v>
      </c>
      <c r="G2864">
        <v>0</v>
      </c>
      <c r="H2864">
        <v>22836.81</v>
      </c>
    </row>
    <row r="2865" spans="1:8" x14ac:dyDescent="0.25">
      <c r="A2865" t="s">
        <v>727</v>
      </c>
      <c r="B2865">
        <v>25</v>
      </c>
      <c r="C2865" t="s">
        <v>432</v>
      </c>
      <c r="D2865" t="s">
        <v>53</v>
      </c>
      <c r="E2865" t="s">
        <v>79</v>
      </c>
      <c r="F2865" t="s">
        <v>607</v>
      </c>
      <c r="G2865">
        <v>0</v>
      </c>
      <c r="H2865">
        <v>1047879.71</v>
      </c>
    </row>
    <row r="2866" spans="1:8" x14ac:dyDescent="0.25">
      <c r="A2866" t="s">
        <v>727</v>
      </c>
      <c r="B2866">
        <v>26</v>
      </c>
      <c r="C2866" t="s">
        <v>433</v>
      </c>
      <c r="D2866" t="s">
        <v>54</v>
      </c>
      <c r="E2866" t="s">
        <v>79</v>
      </c>
      <c r="F2866" t="s">
        <v>607</v>
      </c>
      <c r="G2866">
        <v>0</v>
      </c>
      <c r="H2866">
        <v>356607.74</v>
      </c>
    </row>
    <row r="2867" spans="1:8" x14ac:dyDescent="0.25">
      <c r="A2867" t="s">
        <v>727</v>
      </c>
      <c r="B2867">
        <v>27</v>
      </c>
      <c r="C2867" t="s">
        <v>434</v>
      </c>
      <c r="D2867" t="s">
        <v>55</v>
      </c>
      <c r="E2867" t="s">
        <v>79</v>
      </c>
      <c r="F2867" t="s">
        <v>607</v>
      </c>
      <c r="G2867">
        <v>0</v>
      </c>
      <c r="H2867">
        <v>1194220.47</v>
      </c>
    </row>
    <row r="2868" spans="1:8" x14ac:dyDescent="0.25">
      <c r="A2868" t="s">
        <v>727</v>
      </c>
      <c r="B2868">
        <v>28</v>
      </c>
      <c r="C2868" t="s">
        <v>435</v>
      </c>
      <c r="D2868" t="s">
        <v>56</v>
      </c>
      <c r="E2868" t="s">
        <v>79</v>
      </c>
      <c r="F2868" t="s">
        <v>607</v>
      </c>
      <c r="G2868">
        <v>0</v>
      </c>
      <c r="H2868">
        <v>0</v>
      </c>
    </row>
    <row r="2869" spans="1:8" x14ac:dyDescent="0.25">
      <c r="A2869" t="s">
        <v>727</v>
      </c>
      <c r="B2869">
        <v>29</v>
      </c>
      <c r="C2869" t="s">
        <v>436</v>
      </c>
      <c r="D2869" t="s">
        <v>57</v>
      </c>
      <c r="E2869" t="s">
        <v>79</v>
      </c>
      <c r="F2869" t="s">
        <v>607</v>
      </c>
      <c r="G2869">
        <v>0</v>
      </c>
      <c r="H2869">
        <v>91347.26</v>
      </c>
    </row>
    <row r="2870" spans="1:8" x14ac:dyDescent="0.25">
      <c r="A2870" t="s">
        <v>727</v>
      </c>
      <c r="B2870">
        <v>30</v>
      </c>
      <c r="C2870" t="s">
        <v>437</v>
      </c>
      <c r="D2870" t="s">
        <v>58</v>
      </c>
      <c r="E2870" t="s">
        <v>79</v>
      </c>
      <c r="F2870" t="s">
        <v>607</v>
      </c>
      <c r="G2870">
        <v>0</v>
      </c>
      <c r="H2870">
        <v>2930153.7</v>
      </c>
    </row>
    <row r="2871" spans="1:8" x14ac:dyDescent="0.25">
      <c r="A2871" t="s">
        <v>727</v>
      </c>
      <c r="B2871">
        <v>31</v>
      </c>
      <c r="C2871" t="s">
        <v>438</v>
      </c>
      <c r="D2871" t="s">
        <v>59</v>
      </c>
      <c r="E2871" t="s">
        <v>79</v>
      </c>
      <c r="F2871" t="s">
        <v>607</v>
      </c>
      <c r="G2871">
        <v>0</v>
      </c>
      <c r="H2871">
        <v>0</v>
      </c>
    </row>
    <row r="2872" spans="1:8" x14ac:dyDescent="0.25">
      <c r="A2872" t="s">
        <v>727</v>
      </c>
      <c r="B2872">
        <v>32</v>
      </c>
      <c r="C2872" t="s">
        <v>439</v>
      </c>
      <c r="D2872" t="s">
        <v>60</v>
      </c>
      <c r="E2872" t="s">
        <v>79</v>
      </c>
      <c r="F2872" t="s">
        <v>607</v>
      </c>
      <c r="G2872">
        <v>0</v>
      </c>
      <c r="H2872">
        <v>0</v>
      </c>
    </row>
    <row r="2873" spans="1:8" x14ac:dyDescent="0.25">
      <c r="A2873" t="s">
        <v>727</v>
      </c>
      <c r="B2873">
        <v>33</v>
      </c>
      <c r="C2873" t="s">
        <v>440</v>
      </c>
      <c r="D2873" t="s">
        <v>61</v>
      </c>
      <c r="E2873" t="s">
        <v>79</v>
      </c>
      <c r="F2873" t="s">
        <v>607</v>
      </c>
      <c r="G2873">
        <v>0</v>
      </c>
      <c r="H2873">
        <v>0</v>
      </c>
    </row>
    <row r="2874" spans="1:8" x14ac:dyDescent="0.25">
      <c r="A2874" t="s">
        <v>727</v>
      </c>
      <c r="B2874">
        <v>34</v>
      </c>
      <c r="C2874" t="s">
        <v>441</v>
      </c>
      <c r="D2874" t="s">
        <v>62</v>
      </c>
      <c r="E2874" t="s">
        <v>79</v>
      </c>
      <c r="F2874" t="s">
        <v>607</v>
      </c>
      <c r="G2874">
        <v>0</v>
      </c>
      <c r="H2874">
        <v>45673.63</v>
      </c>
    </row>
    <row r="2875" spans="1:8" x14ac:dyDescent="0.25">
      <c r="A2875" t="s">
        <v>727</v>
      </c>
      <c r="B2875">
        <v>35</v>
      </c>
      <c r="C2875" t="s">
        <v>442</v>
      </c>
      <c r="D2875" t="s">
        <v>63</v>
      </c>
      <c r="E2875" t="s">
        <v>79</v>
      </c>
      <c r="F2875" t="s">
        <v>607</v>
      </c>
      <c r="G2875">
        <v>0</v>
      </c>
      <c r="H2875">
        <v>0</v>
      </c>
    </row>
    <row r="2876" spans="1:8" x14ac:dyDescent="0.25">
      <c r="A2876" t="s">
        <v>727</v>
      </c>
      <c r="B2876">
        <v>36</v>
      </c>
      <c r="C2876" t="s">
        <v>443</v>
      </c>
      <c r="D2876" t="s">
        <v>64</v>
      </c>
      <c r="E2876" t="s">
        <v>79</v>
      </c>
      <c r="F2876" t="s">
        <v>607</v>
      </c>
      <c r="G2876">
        <v>0</v>
      </c>
      <c r="H2876">
        <v>0</v>
      </c>
    </row>
    <row r="2877" spans="1:8" x14ac:dyDescent="0.25">
      <c r="A2877" t="s">
        <v>727</v>
      </c>
      <c r="B2877">
        <v>37</v>
      </c>
      <c r="C2877" t="s">
        <v>444</v>
      </c>
      <c r="D2877" t="s">
        <v>65</v>
      </c>
      <c r="E2877" t="s">
        <v>79</v>
      </c>
      <c r="F2877" t="s">
        <v>607</v>
      </c>
      <c r="G2877">
        <v>0</v>
      </c>
      <c r="H2877">
        <v>0</v>
      </c>
    </row>
    <row r="2878" spans="1:8" x14ac:dyDescent="0.25">
      <c r="A2878" t="s">
        <v>727</v>
      </c>
      <c r="B2878">
        <v>38</v>
      </c>
      <c r="C2878" t="s">
        <v>445</v>
      </c>
      <c r="D2878" t="s">
        <v>66</v>
      </c>
      <c r="E2878" t="s">
        <v>79</v>
      </c>
      <c r="F2878" t="s">
        <v>607</v>
      </c>
      <c r="G2878">
        <v>0</v>
      </c>
      <c r="H2878">
        <v>0</v>
      </c>
    </row>
    <row r="2879" spans="1:8" x14ac:dyDescent="0.25">
      <c r="A2879" t="s">
        <v>727</v>
      </c>
      <c r="B2879">
        <v>39</v>
      </c>
      <c r="C2879" t="s">
        <v>446</v>
      </c>
      <c r="D2879" t="s">
        <v>67</v>
      </c>
      <c r="E2879" t="s">
        <v>79</v>
      </c>
      <c r="F2879" t="s">
        <v>607</v>
      </c>
      <c r="G2879">
        <v>0</v>
      </c>
      <c r="H2879">
        <v>0</v>
      </c>
    </row>
    <row r="2880" spans="1:8" x14ac:dyDescent="0.25">
      <c r="A2880" t="s">
        <v>727</v>
      </c>
      <c r="B2880">
        <v>40</v>
      </c>
      <c r="C2880" t="s">
        <v>447</v>
      </c>
      <c r="D2880" t="s">
        <v>68</v>
      </c>
      <c r="E2880" t="s">
        <v>79</v>
      </c>
      <c r="F2880" t="s">
        <v>607</v>
      </c>
      <c r="G2880">
        <v>0</v>
      </c>
      <c r="H2880">
        <v>0</v>
      </c>
    </row>
    <row r="2881" spans="1:8" x14ac:dyDescent="0.25">
      <c r="A2881" t="s">
        <v>727</v>
      </c>
      <c r="B2881">
        <v>42</v>
      </c>
      <c r="C2881" t="s">
        <v>448</v>
      </c>
      <c r="D2881" t="s">
        <v>69</v>
      </c>
      <c r="E2881" t="s">
        <v>79</v>
      </c>
      <c r="F2881" t="s">
        <v>607</v>
      </c>
      <c r="G2881">
        <v>0</v>
      </c>
      <c r="H2881">
        <v>0</v>
      </c>
    </row>
    <row r="2882" spans="1:8" x14ac:dyDescent="0.25">
      <c r="A2882" t="s">
        <v>727</v>
      </c>
      <c r="B2882">
        <v>1</v>
      </c>
      <c r="C2882" t="s">
        <v>78</v>
      </c>
      <c r="D2882" t="s">
        <v>29</v>
      </c>
      <c r="E2882" t="s">
        <v>79</v>
      </c>
      <c r="F2882" t="s">
        <v>608</v>
      </c>
      <c r="G2882">
        <v>0</v>
      </c>
      <c r="H2882">
        <v>0</v>
      </c>
    </row>
    <row r="2883" spans="1:8" x14ac:dyDescent="0.25">
      <c r="A2883" t="s">
        <v>727</v>
      </c>
      <c r="B2883">
        <v>2</v>
      </c>
      <c r="C2883" t="s">
        <v>81</v>
      </c>
      <c r="D2883" t="s">
        <v>30</v>
      </c>
      <c r="E2883" t="s">
        <v>79</v>
      </c>
      <c r="F2883" t="s">
        <v>608</v>
      </c>
      <c r="G2883">
        <v>0</v>
      </c>
      <c r="H2883">
        <v>0</v>
      </c>
    </row>
    <row r="2884" spans="1:8" x14ac:dyDescent="0.25">
      <c r="A2884" t="s">
        <v>727</v>
      </c>
      <c r="B2884">
        <v>3</v>
      </c>
      <c r="C2884" t="s">
        <v>82</v>
      </c>
      <c r="D2884" t="s">
        <v>31</v>
      </c>
      <c r="E2884" t="s">
        <v>79</v>
      </c>
      <c r="F2884" t="s">
        <v>608</v>
      </c>
      <c r="G2884">
        <v>0</v>
      </c>
      <c r="H2884">
        <v>164527.6</v>
      </c>
    </row>
    <row r="2885" spans="1:8" x14ac:dyDescent="0.25">
      <c r="A2885" t="s">
        <v>727</v>
      </c>
      <c r="B2885">
        <v>4</v>
      </c>
      <c r="C2885" t="s">
        <v>83</v>
      </c>
      <c r="D2885" t="s">
        <v>32</v>
      </c>
      <c r="E2885" t="s">
        <v>79</v>
      </c>
      <c r="F2885" t="s">
        <v>608</v>
      </c>
      <c r="G2885">
        <v>0</v>
      </c>
      <c r="H2885">
        <v>2189985.83</v>
      </c>
    </row>
    <row r="2886" spans="1:8" x14ac:dyDescent="0.25">
      <c r="A2886" t="s">
        <v>727</v>
      </c>
      <c r="B2886">
        <v>5</v>
      </c>
      <c r="C2886" t="s">
        <v>84</v>
      </c>
      <c r="D2886" t="s">
        <v>33</v>
      </c>
      <c r="E2886" t="s">
        <v>79</v>
      </c>
      <c r="F2886" t="s">
        <v>608</v>
      </c>
      <c r="G2886">
        <v>0</v>
      </c>
      <c r="H2886">
        <v>0</v>
      </c>
    </row>
    <row r="2887" spans="1:8" x14ac:dyDescent="0.25">
      <c r="A2887" t="s">
        <v>727</v>
      </c>
      <c r="B2887">
        <v>6</v>
      </c>
      <c r="C2887" t="s">
        <v>85</v>
      </c>
      <c r="D2887" t="s">
        <v>34</v>
      </c>
      <c r="E2887" t="s">
        <v>79</v>
      </c>
      <c r="F2887" t="s">
        <v>608</v>
      </c>
      <c r="G2887">
        <v>0</v>
      </c>
      <c r="H2887">
        <v>27163.19</v>
      </c>
    </row>
    <row r="2888" spans="1:8" x14ac:dyDescent="0.25">
      <c r="A2888" t="s">
        <v>727</v>
      </c>
      <c r="B2888">
        <v>7</v>
      </c>
      <c r="C2888" t="s">
        <v>86</v>
      </c>
      <c r="D2888" t="s">
        <v>35</v>
      </c>
      <c r="E2888" t="s">
        <v>79</v>
      </c>
      <c r="F2888" t="s">
        <v>608</v>
      </c>
      <c r="G2888">
        <v>0</v>
      </c>
      <c r="H2888">
        <v>34430.300000000003</v>
      </c>
    </row>
    <row r="2889" spans="1:8" x14ac:dyDescent="0.25">
      <c r="A2889" t="s">
        <v>727</v>
      </c>
      <c r="B2889">
        <v>8</v>
      </c>
      <c r="C2889" t="s">
        <v>87</v>
      </c>
      <c r="D2889" t="s">
        <v>36</v>
      </c>
      <c r="E2889" t="s">
        <v>79</v>
      </c>
      <c r="F2889" t="s">
        <v>608</v>
      </c>
      <c r="G2889">
        <v>0</v>
      </c>
      <c r="H2889">
        <v>0</v>
      </c>
    </row>
    <row r="2890" spans="1:8" x14ac:dyDescent="0.25">
      <c r="A2890" t="s">
        <v>727</v>
      </c>
      <c r="B2890">
        <v>9</v>
      </c>
      <c r="C2890" t="s">
        <v>88</v>
      </c>
      <c r="D2890" t="s">
        <v>37</v>
      </c>
      <c r="E2890" t="s">
        <v>79</v>
      </c>
      <c r="F2890" t="s">
        <v>608</v>
      </c>
      <c r="G2890">
        <v>0</v>
      </c>
      <c r="H2890">
        <v>0</v>
      </c>
    </row>
    <row r="2891" spans="1:8" x14ac:dyDescent="0.25">
      <c r="A2891" t="s">
        <v>727</v>
      </c>
      <c r="B2891">
        <v>10</v>
      </c>
      <c r="C2891" t="s">
        <v>455</v>
      </c>
      <c r="D2891" t="s">
        <v>38</v>
      </c>
      <c r="E2891" t="s">
        <v>79</v>
      </c>
      <c r="F2891" t="s">
        <v>608</v>
      </c>
      <c r="G2891">
        <v>0</v>
      </c>
      <c r="H2891">
        <v>54326.37</v>
      </c>
    </row>
    <row r="2892" spans="1:8" x14ac:dyDescent="0.25">
      <c r="A2892" t="s">
        <v>727</v>
      </c>
      <c r="B2892">
        <v>11</v>
      </c>
      <c r="C2892" t="s">
        <v>456</v>
      </c>
      <c r="D2892" t="s">
        <v>39</v>
      </c>
      <c r="E2892" t="s">
        <v>79</v>
      </c>
      <c r="F2892" t="s">
        <v>608</v>
      </c>
      <c r="G2892">
        <v>0</v>
      </c>
      <c r="H2892">
        <v>0</v>
      </c>
    </row>
    <row r="2893" spans="1:8" x14ac:dyDescent="0.25">
      <c r="A2893" t="s">
        <v>727</v>
      </c>
      <c r="B2893">
        <v>12</v>
      </c>
      <c r="C2893" t="s">
        <v>419</v>
      </c>
      <c r="D2893" t="s">
        <v>40</v>
      </c>
      <c r="E2893" t="s">
        <v>79</v>
      </c>
      <c r="F2893" t="s">
        <v>608</v>
      </c>
      <c r="G2893">
        <v>0</v>
      </c>
      <c r="H2893">
        <v>0</v>
      </c>
    </row>
    <row r="2894" spans="1:8" x14ac:dyDescent="0.25">
      <c r="A2894" t="s">
        <v>727</v>
      </c>
      <c r="B2894">
        <v>13</v>
      </c>
      <c r="C2894" t="s">
        <v>420</v>
      </c>
      <c r="D2894" t="s">
        <v>41</v>
      </c>
      <c r="E2894" t="s">
        <v>79</v>
      </c>
      <c r="F2894" t="s">
        <v>608</v>
      </c>
      <c r="G2894">
        <v>0</v>
      </c>
      <c r="H2894">
        <v>354941.95</v>
      </c>
    </row>
    <row r="2895" spans="1:8" x14ac:dyDescent="0.25">
      <c r="A2895" t="s">
        <v>727</v>
      </c>
      <c r="B2895">
        <v>14</v>
      </c>
      <c r="C2895" t="s">
        <v>421</v>
      </c>
      <c r="D2895" t="s">
        <v>42</v>
      </c>
      <c r="E2895" t="s">
        <v>79</v>
      </c>
      <c r="F2895" t="s">
        <v>608</v>
      </c>
      <c r="G2895">
        <v>0</v>
      </c>
      <c r="H2895">
        <v>0</v>
      </c>
    </row>
    <row r="2896" spans="1:8" x14ac:dyDescent="0.25">
      <c r="A2896" t="s">
        <v>727</v>
      </c>
      <c r="B2896">
        <v>15</v>
      </c>
      <c r="C2896" t="s">
        <v>422</v>
      </c>
      <c r="D2896" t="s">
        <v>43</v>
      </c>
      <c r="E2896" t="s">
        <v>79</v>
      </c>
      <c r="F2896" t="s">
        <v>608</v>
      </c>
      <c r="G2896">
        <v>0</v>
      </c>
      <c r="H2896">
        <v>0</v>
      </c>
    </row>
    <row r="2897" spans="1:8" x14ac:dyDescent="0.25">
      <c r="A2897" t="s">
        <v>727</v>
      </c>
      <c r="B2897">
        <v>16</v>
      </c>
      <c r="C2897" t="s">
        <v>423</v>
      </c>
      <c r="D2897" t="s">
        <v>44</v>
      </c>
      <c r="E2897" t="s">
        <v>79</v>
      </c>
      <c r="F2897" t="s">
        <v>608</v>
      </c>
      <c r="G2897">
        <v>0</v>
      </c>
      <c r="H2897">
        <v>0</v>
      </c>
    </row>
    <row r="2898" spans="1:8" x14ac:dyDescent="0.25">
      <c r="A2898" t="s">
        <v>727</v>
      </c>
      <c r="B2898">
        <v>17</v>
      </c>
      <c r="C2898" t="s">
        <v>424</v>
      </c>
      <c r="D2898" t="s">
        <v>45</v>
      </c>
      <c r="E2898" t="s">
        <v>79</v>
      </c>
      <c r="F2898" t="s">
        <v>608</v>
      </c>
      <c r="G2898">
        <v>0</v>
      </c>
      <c r="H2898">
        <v>0</v>
      </c>
    </row>
    <row r="2899" spans="1:8" x14ac:dyDescent="0.25">
      <c r="A2899" t="s">
        <v>727</v>
      </c>
      <c r="B2899">
        <v>18</v>
      </c>
      <c r="C2899" t="s">
        <v>425</v>
      </c>
      <c r="D2899" t="s">
        <v>46</v>
      </c>
      <c r="E2899" t="s">
        <v>79</v>
      </c>
      <c r="F2899" t="s">
        <v>608</v>
      </c>
      <c r="G2899">
        <v>0</v>
      </c>
      <c r="H2899">
        <v>7727.61</v>
      </c>
    </row>
    <row r="2900" spans="1:8" x14ac:dyDescent="0.25">
      <c r="A2900" t="s">
        <v>727</v>
      </c>
      <c r="B2900">
        <v>19</v>
      </c>
      <c r="C2900" t="s">
        <v>426</v>
      </c>
      <c r="D2900" t="s">
        <v>47</v>
      </c>
      <c r="E2900" t="s">
        <v>79</v>
      </c>
      <c r="F2900" t="s">
        <v>608</v>
      </c>
      <c r="G2900">
        <v>0</v>
      </c>
      <c r="H2900">
        <v>5070091.0599999996</v>
      </c>
    </row>
    <row r="2901" spans="1:8" x14ac:dyDescent="0.25">
      <c r="A2901" t="s">
        <v>727</v>
      </c>
      <c r="B2901">
        <v>20</v>
      </c>
      <c r="C2901" t="s">
        <v>427</v>
      </c>
      <c r="D2901" t="s">
        <v>48</v>
      </c>
      <c r="E2901" t="s">
        <v>79</v>
      </c>
      <c r="F2901" t="s">
        <v>608</v>
      </c>
      <c r="G2901">
        <v>0</v>
      </c>
      <c r="H2901">
        <v>221721.96</v>
      </c>
    </row>
    <row r="2902" spans="1:8" x14ac:dyDescent="0.25">
      <c r="A2902" t="s">
        <v>727</v>
      </c>
      <c r="B2902">
        <v>21</v>
      </c>
      <c r="C2902" t="s">
        <v>428</v>
      </c>
      <c r="D2902" t="s">
        <v>49</v>
      </c>
      <c r="E2902" t="s">
        <v>79</v>
      </c>
      <c r="F2902" t="s">
        <v>608</v>
      </c>
      <c r="G2902">
        <v>0</v>
      </c>
      <c r="H2902">
        <v>0</v>
      </c>
    </row>
    <row r="2903" spans="1:8" x14ac:dyDescent="0.25">
      <c r="A2903" t="s">
        <v>727</v>
      </c>
      <c r="B2903">
        <v>22</v>
      </c>
      <c r="C2903" t="s">
        <v>429</v>
      </c>
      <c r="D2903" t="s">
        <v>50</v>
      </c>
      <c r="E2903" t="s">
        <v>79</v>
      </c>
      <c r="F2903" t="s">
        <v>608</v>
      </c>
      <c r="G2903">
        <v>0</v>
      </c>
      <c r="H2903">
        <v>0</v>
      </c>
    </row>
    <row r="2904" spans="1:8" x14ac:dyDescent="0.25">
      <c r="A2904" t="s">
        <v>727</v>
      </c>
      <c r="B2904">
        <v>23</v>
      </c>
      <c r="C2904" t="s">
        <v>430</v>
      </c>
      <c r="D2904" t="s">
        <v>51</v>
      </c>
      <c r="E2904" t="s">
        <v>79</v>
      </c>
      <c r="F2904" t="s">
        <v>608</v>
      </c>
      <c r="G2904">
        <v>0</v>
      </c>
      <c r="H2904">
        <v>108652.74</v>
      </c>
    </row>
    <row r="2905" spans="1:8" x14ac:dyDescent="0.25">
      <c r="A2905" t="s">
        <v>727</v>
      </c>
      <c r="B2905">
        <v>24</v>
      </c>
      <c r="C2905" t="s">
        <v>431</v>
      </c>
      <c r="D2905" t="s">
        <v>52</v>
      </c>
      <c r="E2905" t="s">
        <v>79</v>
      </c>
      <c r="F2905" t="s">
        <v>608</v>
      </c>
      <c r="G2905">
        <v>0</v>
      </c>
      <c r="H2905">
        <v>27163.19</v>
      </c>
    </row>
    <row r="2906" spans="1:8" x14ac:dyDescent="0.25">
      <c r="A2906" t="s">
        <v>727</v>
      </c>
      <c r="B2906">
        <v>25</v>
      </c>
      <c r="C2906" t="s">
        <v>432</v>
      </c>
      <c r="D2906" t="s">
        <v>53</v>
      </c>
      <c r="E2906" t="s">
        <v>79</v>
      </c>
      <c r="F2906" t="s">
        <v>608</v>
      </c>
      <c r="G2906">
        <v>0</v>
      </c>
      <c r="H2906">
        <v>1246397.6100000001</v>
      </c>
    </row>
    <row r="2907" spans="1:8" x14ac:dyDescent="0.25">
      <c r="A2907" t="s">
        <v>727</v>
      </c>
      <c r="B2907">
        <v>26</v>
      </c>
      <c r="C2907" t="s">
        <v>433</v>
      </c>
      <c r="D2907" t="s">
        <v>54</v>
      </c>
      <c r="E2907" t="s">
        <v>79</v>
      </c>
      <c r="F2907" t="s">
        <v>608</v>
      </c>
      <c r="G2907">
        <v>0</v>
      </c>
      <c r="H2907">
        <v>424166.09</v>
      </c>
    </row>
    <row r="2908" spans="1:8" x14ac:dyDescent="0.25">
      <c r="A2908" t="s">
        <v>727</v>
      </c>
      <c r="B2908">
        <v>27</v>
      </c>
      <c r="C2908" t="s">
        <v>434</v>
      </c>
      <c r="D2908" t="s">
        <v>55</v>
      </c>
      <c r="E2908" t="s">
        <v>79</v>
      </c>
      <c r="F2908" t="s">
        <v>608</v>
      </c>
      <c r="G2908">
        <v>0</v>
      </c>
      <c r="H2908">
        <v>1420462.22</v>
      </c>
    </row>
    <row r="2909" spans="1:8" x14ac:dyDescent="0.25">
      <c r="A2909" t="s">
        <v>727</v>
      </c>
      <c r="B2909">
        <v>28</v>
      </c>
      <c r="C2909" t="s">
        <v>435</v>
      </c>
      <c r="D2909" t="s">
        <v>56</v>
      </c>
      <c r="E2909" t="s">
        <v>79</v>
      </c>
      <c r="F2909" t="s">
        <v>608</v>
      </c>
      <c r="G2909">
        <v>0</v>
      </c>
      <c r="H2909">
        <v>0</v>
      </c>
    </row>
    <row r="2910" spans="1:8" x14ac:dyDescent="0.25">
      <c r="A2910" t="s">
        <v>727</v>
      </c>
      <c r="B2910">
        <v>29</v>
      </c>
      <c r="C2910" t="s">
        <v>436</v>
      </c>
      <c r="D2910" t="s">
        <v>57</v>
      </c>
      <c r="E2910" t="s">
        <v>79</v>
      </c>
      <c r="F2910" t="s">
        <v>608</v>
      </c>
      <c r="G2910">
        <v>0</v>
      </c>
      <c r="H2910">
        <v>108652.74</v>
      </c>
    </row>
    <row r="2911" spans="1:8" x14ac:dyDescent="0.25">
      <c r="A2911" t="s">
        <v>727</v>
      </c>
      <c r="B2911">
        <v>30</v>
      </c>
      <c r="C2911" t="s">
        <v>437</v>
      </c>
      <c r="D2911" t="s">
        <v>58</v>
      </c>
      <c r="E2911" t="s">
        <v>79</v>
      </c>
      <c r="F2911" t="s">
        <v>608</v>
      </c>
      <c r="G2911">
        <v>0</v>
      </c>
      <c r="H2911">
        <v>3485263.18</v>
      </c>
    </row>
    <row r="2912" spans="1:8" x14ac:dyDescent="0.25">
      <c r="A2912" t="s">
        <v>727</v>
      </c>
      <c r="B2912">
        <v>31</v>
      </c>
      <c r="C2912" t="s">
        <v>438</v>
      </c>
      <c r="D2912" t="s">
        <v>59</v>
      </c>
      <c r="E2912" t="s">
        <v>79</v>
      </c>
      <c r="F2912" t="s">
        <v>608</v>
      </c>
      <c r="G2912">
        <v>0</v>
      </c>
      <c r="H2912">
        <v>0</v>
      </c>
    </row>
    <row r="2913" spans="1:8" x14ac:dyDescent="0.25">
      <c r="A2913" t="s">
        <v>727</v>
      </c>
      <c r="B2913">
        <v>32</v>
      </c>
      <c r="C2913" t="s">
        <v>439</v>
      </c>
      <c r="D2913" t="s">
        <v>60</v>
      </c>
      <c r="E2913" t="s">
        <v>79</v>
      </c>
      <c r="F2913" t="s">
        <v>608</v>
      </c>
      <c r="G2913">
        <v>0</v>
      </c>
      <c r="H2913">
        <v>0</v>
      </c>
    </row>
    <row r="2914" spans="1:8" x14ac:dyDescent="0.25">
      <c r="A2914" t="s">
        <v>727</v>
      </c>
      <c r="B2914">
        <v>33</v>
      </c>
      <c r="C2914" t="s">
        <v>440</v>
      </c>
      <c r="D2914" t="s">
        <v>61</v>
      </c>
      <c r="E2914" t="s">
        <v>79</v>
      </c>
      <c r="F2914" t="s">
        <v>608</v>
      </c>
      <c r="G2914">
        <v>0</v>
      </c>
      <c r="H2914">
        <v>0</v>
      </c>
    </row>
    <row r="2915" spans="1:8" x14ac:dyDescent="0.25">
      <c r="A2915" t="s">
        <v>727</v>
      </c>
      <c r="B2915">
        <v>34</v>
      </c>
      <c r="C2915" t="s">
        <v>441</v>
      </c>
      <c r="D2915" t="s">
        <v>62</v>
      </c>
      <c r="E2915" t="s">
        <v>79</v>
      </c>
      <c r="F2915" t="s">
        <v>608</v>
      </c>
      <c r="G2915">
        <v>0</v>
      </c>
      <c r="H2915">
        <v>54326.37</v>
      </c>
    </row>
    <row r="2916" spans="1:8" x14ac:dyDescent="0.25">
      <c r="A2916" t="s">
        <v>727</v>
      </c>
      <c r="B2916">
        <v>35</v>
      </c>
      <c r="C2916" t="s">
        <v>442</v>
      </c>
      <c r="D2916" t="s">
        <v>63</v>
      </c>
      <c r="E2916" t="s">
        <v>79</v>
      </c>
      <c r="F2916" t="s">
        <v>608</v>
      </c>
      <c r="G2916">
        <v>0</v>
      </c>
      <c r="H2916">
        <v>0</v>
      </c>
    </row>
    <row r="2917" spans="1:8" x14ac:dyDescent="0.25">
      <c r="A2917" t="s">
        <v>727</v>
      </c>
      <c r="B2917">
        <v>36</v>
      </c>
      <c r="C2917" t="s">
        <v>443</v>
      </c>
      <c r="D2917" t="s">
        <v>64</v>
      </c>
      <c r="E2917" t="s">
        <v>79</v>
      </c>
      <c r="F2917" t="s">
        <v>608</v>
      </c>
      <c r="G2917">
        <v>0</v>
      </c>
      <c r="H2917">
        <v>0</v>
      </c>
    </row>
    <row r="2918" spans="1:8" x14ac:dyDescent="0.25">
      <c r="A2918" t="s">
        <v>727</v>
      </c>
      <c r="B2918">
        <v>37</v>
      </c>
      <c r="C2918" t="s">
        <v>444</v>
      </c>
      <c r="D2918" t="s">
        <v>65</v>
      </c>
      <c r="E2918" t="s">
        <v>79</v>
      </c>
      <c r="F2918" t="s">
        <v>608</v>
      </c>
      <c r="G2918">
        <v>0</v>
      </c>
      <c r="H2918">
        <v>0</v>
      </c>
    </row>
    <row r="2919" spans="1:8" x14ac:dyDescent="0.25">
      <c r="A2919" t="s">
        <v>727</v>
      </c>
      <c r="B2919">
        <v>38</v>
      </c>
      <c r="C2919" t="s">
        <v>445</v>
      </c>
      <c r="D2919" t="s">
        <v>66</v>
      </c>
      <c r="E2919" t="s">
        <v>79</v>
      </c>
      <c r="F2919" t="s">
        <v>608</v>
      </c>
      <c r="G2919">
        <v>0</v>
      </c>
      <c r="H2919">
        <v>0</v>
      </c>
    </row>
    <row r="2920" spans="1:8" x14ac:dyDescent="0.25">
      <c r="A2920" t="s">
        <v>727</v>
      </c>
      <c r="B2920">
        <v>39</v>
      </c>
      <c r="C2920" t="s">
        <v>446</v>
      </c>
      <c r="D2920" t="s">
        <v>67</v>
      </c>
      <c r="E2920" t="s">
        <v>79</v>
      </c>
      <c r="F2920" t="s">
        <v>608</v>
      </c>
      <c r="G2920">
        <v>0</v>
      </c>
      <c r="H2920">
        <v>0</v>
      </c>
    </row>
    <row r="2921" spans="1:8" x14ac:dyDescent="0.25">
      <c r="A2921" t="s">
        <v>727</v>
      </c>
      <c r="B2921">
        <v>40</v>
      </c>
      <c r="C2921" t="s">
        <v>447</v>
      </c>
      <c r="D2921" t="s">
        <v>68</v>
      </c>
      <c r="E2921" t="s">
        <v>79</v>
      </c>
      <c r="F2921" t="s">
        <v>608</v>
      </c>
      <c r="G2921">
        <v>0</v>
      </c>
      <c r="H2921">
        <v>0</v>
      </c>
    </row>
    <row r="2922" spans="1:8" x14ac:dyDescent="0.25">
      <c r="A2922" t="s">
        <v>727</v>
      </c>
      <c r="B2922">
        <v>42</v>
      </c>
      <c r="C2922" t="s">
        <v>448</v>
      </c>
      <c r="D2922" t="s">
        <v>69</v>
      </c>
      <c r="E2922" t="s">
        <v>79</v>
      </c>
      <c r="F2922" t="s">
        <v>608</v>
      </c>
      <c r="G2922">
        <v>0</v>
      </c>
      <c r="H2922">
        <v>0</v>
      </c>
    </row>
    <row r="2923" spans="1:8" x14ac:dyDescent="0.25">
      <c r="A2923" t="s">
        <v>727</v>
      </c>
      <c r="B2923">
        <v>1</v>
      </c>
      <c r="C2923" t="s">
        <v>78</v>
      </c>
      <c r="D2923" t="s">
        <v>29</v>
      </c>
      <c r="E2923" t="s">
        <v>79</v>
      </c>
      <c r="F2923" t="s">
        <v>609</v>
      </c>
      <c r="G2923">
        <v>0</v>
      </c>
      <c r="H2923">
        <v>461981.45</v>
      </c>
    </row>
    <row r="2924" spans="1:8" x14ac:dyDescent="0.25">
      <c r="A2924" t="s">
        <v>727</v>
      </c>
      <c r="B2924">
        <v>2</v>
      </c>
      <c r="C2924" t="s">
        <v>81</v>
      </c>
      <c r="D2924" t="s">
        <v>30</v>
      </c>
      <c r="E2924" t="s">
        <v>79</v>
      </c>
      <c r="F2924" t="s">
        <v>609</v>
      </c>
      <c r="G2924">
        <v>0</v>
      </c>
      <c r="H2924">
        <v>801.45</v>
      </c>
    </row>
    <row r="2925" spans="1:8" x14ac:dyDescent="0.25">
      <c r="A2925" t="s">
        <v>727</v>
      </c>
      <c r="B2925">
        <v>3</v>
      </c>
      <c r="C2925" t="s">
        <v>82</v>
      </c>
      <c r="D2925" t="s">
        <v>31</v>
      </c>
      <c r="E2925" t="s">
        <v>79</v>
      </c>
      <c r="F2925" t="s">
        <v>609</v>
      </c>
      <c r="G2925">
        <v>0</v>
      </c>
      <c r="H2925">
        <v>47171.34</v>
      </c>
    </row>
    <row r="2926" spans="1:8" x14ac:dyDescent="0.25">
      <c r="A2926" t="s">
        <v>727</v>
      </c>
      <c r="B2926">
        <v>4</v>
      </c>
      <c r="C2926" t="s">
        <v>83</v>
      </c>
      <c r="D2926" t="s">
        <v>32</v>
      </c>
      <c r="E2926" t="s">
        <v>79</v>
      </c>
      <c r="F2926" t="s">
        <v>609</v>
      </c>
      <c r="G2926">
        <v>0</v>
      </c>
      <c r="H2926">
        <v>116096.45</v>
      </c>
    </row>
    <row r="2927" spans="1:8" x14ac:dyDescent="0.25">
      <c r="A2927" t="s">
        <v>727</v>
      </c>
      <c r="B2927">
        <v>5</v>
      </c>
      <c r="C2927" t="s">
        <v>84</v>
      </c>
      <c r="D2927" t="s">
        <v>33</v>
      </c>
      <c r="E2927" t="s">
        <v>79</v>
      </c>
      <c r="F2927" t="s">
        <v>609</v>
      </c>
      <c r="G2927">
        <v>0</v>
      </c>
      <c r="H2927">
        <v>0</v>
      </c>
    </row>
    <row r="2928" spans="1:8" x14ac:dyDescent="0.25">
      <c r="A2928" t="s">
        <v>727</v>
      </c>
      <c r="B2928">
        <v>6</v>
      </c>
      <c r="C2928" t="s">
        <v>85</v>
      </c>
      <c r="D2928" t="s">
        <v>34</v>
      </c>
      <c r="E2928" t="s">
        <v>79</v>
      </c>
      <c r="F2928" t="s">
        <v>609</v>
      </c>
      <c r="G2928">
        <v>0</v>
      </c>
      <c r="H2928">
        <v>0</v>
      </c>
    </row>
    <row r="2929" spans="1:8" x14ac:dyDescent="0.25">
      <c r="A2929" t="s">
        <v>727</v>
      </c>
      <c r="B2929">
        <v>7</v>
      </c>
      <c r="C2929" t="s">
        <v>86</v>
      </c>
      <c r="D2929" t="s">
        <v>35</v>
      </c>
      <c r="E2929" t="s">
        <v>79</v>
      </c>
      <c r="F2929" t="s">
        <v>609</v>
      </c>
      <c r="G2929">
        <v>0</v>
      </c>
      <c r="H2929">
        <v>198531.81</v>
      </c>
    </row>
    <row r="2930" spans="1:8" x14ac:dyDescent="0.25">
      <c r="A2930" t="s">
        <v>727</v>
      </c>
      <c r="B2930">
        <v>8</v>
      </c>
      <c r="C2930" t="s">
        <v>87</v>
      </c>
      <c r="D2930" t="s">
        <v>36</v>
      </c>
      <c r="E2930" t="s">
        <v>79</v>
      </c>
      <c r="F2930" t="s">
        <v>609</v>
      </c>
      <c r="G2930">
        <v>0</v>
      </c>
      <c r="H2930">
        <v>11678.34</v>
      </c>
    </row>
    <row r="2931" spans="1:8" x14ac:dyDescent="0.25">
      <c r="A2931" t="s">
        <v>727</v>
      </c>
      <c r="B2931">
        <v>9</v>
      </c>
      <c r="C2931" t="s">
        <v>88</v>
      </c>
      <c r="D2931" t="s">
        <v>37</v>
      </c>
      <c r="E2931" t="s">
        <v>79</v>
      </c>
      <c r="F2931" t="s">
        <v>609</v>
      </c>
      <c r="G2931">
        <v>0</v>
      </c>
      <c r="H2931">
        <v>0</v>
      </c>
    </row>
    <row r="2932" spans="1:8" x14ac:dyDescent="0.25">
      <c r="A2932" t="s">
        <v>727</v>
      </c>
      <c r="B2932">
        <v>10</v>
      </c>
      <c r="C2932" t="s">
        <v>455</v>
      </c>
      <c r="D2932" t="s">
        <v>38</v>
      </c>
      <c r="E2932" t="s">
        <v>79</v>
      </c>
      <c r="F2932" t="s">
        <v>609</v>
      </c>
      <c r="G2932">
        <v>0</v>
      </c>
      <c r="H2932">
        <v>45110.45</v>
      </c>
    </row>
    <row r="2933" spans="1:8" x14ac:dyDescent="0.25">
      <c r="A2933" t="s">
        <v>727</v>
      </c>
      <c r="B2933">
        <v>11</v>
      </c>
      <c r="C2933" t="s">
        <v>456</v>
      </c>
      <c r="D2933" t="s">
        <v>39</v>
      </c>
      <c r="E2933" t="s">
        <v>79</v>
      </c>
      <c r="F2933" t="s">
        <v>609</v>
      </c>
      <c r="G2933">
        <v>0</v>
      </c>
      <c r="H2933">
        <v>0</v>
      </c>
    </row>
    <row r="2934" spans="1:8" x14ac:dyDescent="0.25">
      <c r="A2934" t="s">
        <v>727</v>
      </c>
      <c r="B2934">
        <v>12</v>
      </c>
      <c r="C2934" t="s">
        <v>419</v>
      </c>
      <c r="D2934" t="s">
        <v>40</v>
      </c>
      <c r="E2934" t="s">
        <v>79</v>
      </c>
      <c r="F2934" t="s">
        <v>609</v>
      </c>
      <c r="G2934">
        <v>0</v>
      </c>
      <c r="H2934">
        <v>0</v>
      </c>
    </row>
    <row r="2935" spans="1:8" x14ac:dyDescent="0.25">
      <c r="A2935" t="s">
        <v>727</v>
      </c>
      <c r="B2935">
        <v>13</v>
      </c>
      <c r="C2935" t="s">
        <v>420</v>
      </c>
      <c r="D2935" t="s">
        <v>41</v>
      </c>
      <c r="E2935" t="s">
        <v>79</v>
      </c>
      <c r="F2935" t="s">
        <v>609</v>
      </c>
      <c r="G2935">
        <v>0</v>
      </c>
      <c r="H2935">
        <v>358937.26</v>
      </c>
    </row>
    <row r="2936" spans="1:8" x14ac:dyDescent="0.25">
      <c r="A2936" t="s">
        <v>727</v>
      </c>
      <c r="B2936">
        <v>14</v>
      </c>
      <c r="C2936" t="s">
        <v>421</v>
      </c>
      <c r="D2936" t="s">
        <v>42</v>
      </c>
      <c r="E2936" t="s">
        <v>79</v>
      </c>
      <c r="F2936" t="s">
        <v>609</v>
      </c>
      <c r="G2936">
        <v>0</v>
      </c>
      <c r="H2936">
        <v>79115.039999999994</v>
      </c>
    </row>
    <row r="2937" spans="1:8" x14ac:dyDescent="0.25">
      <c r="A2937" t="s">
        <v>727</v>
      </c>
      <c r="B2937">
        <v>15</v>
      </c>
      <c r="C2937" t="s">
        <v>422</v>
      </c>
      <c r="D2937" t="s">
        <v>43</v>
      </c>
      <c r="E2937" t="s">
        <v>79</v>
      </c>
      <c r="F2937" t="s">
        <v>609</v>
      </c>
      <c r="G2937">
        <v>0</v>
      </c>
      <c r="H2937">
        <v>13166.76</v>
      </c>
    </row>
    <row r="2938" spans="1:8" x14ac:dyDescent="0.25">
      <c r="A2938" t="s">
        <v>727</v>
      </c>
      <c r="B2938">
        <v>16</v>
      </c>
      <c r="C2938" t="s">
        <v>423</v>
      </c>
      <c r="D2938" t="s">
        <v>44</v>
      </c>
      <c r="E2938" t="s">
        <v>79</v>
      </c>
      <c r="F2938" t="s">
        <v>609</v>
      </c>
      <c r="G2938">
        <v>0</v>
      </c>
      <c r="H2938">
        <v>13853.72</v>
      </c>
    </row>
    <row r="2939" spans="1:8" x14ac:dyDescent="0.25">
      <c r="A2939" t="s">
        <v>727</v>
      </c>
      <c r="B2939">
        <v>17</v>
      </c>
      <c r="C2939" t="s">
        <v>424</v>
      </c>
      <c r="D2939" t="s">
        <v>45</v>
      </c>
      <c r="E2939" t="s">
        <v>79</v>
      </c>
      <c r="F2939" t="s">
        <v>609</v>
      </c>
      <c r="G2939">
        <v>0</v>
      </c>
      <c r="H2939">
        <v>10418.91</v>
      </c>
    </row>
    <row r="2940" spans="1:8" x14ac:dyDescent="0.25">
      <c r="A2940" t="s">
        <v>727</v>
      </c>
      <c r="B2940">
        <v>18</v>
      </c>
      <c r="C2940" t="s">
        <v>425</v>
      </c>
      <c r="D2940" t="s">
        <v>46</v>
      </c>
      <c r="E2940" t="s">
        <v>79</v>
      </c>
      <c r="F2940" t="s">
        <v>609</v>
      </c>
      <c r="G2940">
        <v>0</v>
      </c>
      <c r="H2940">
        <v>0</v>
      </c>
    </row>
    <row r="2941" spans="1:8" x14ac:dyDescent="0.25">
      <c r="A2941" t="s">
        <v>727</v>
      </c>
      <c r="B2941">
        <v>19</v>
      </c>
      <c r="C2941" t="s">
        <v>426</v>
      </c>
      <c r="D2941" t="s">
        <v>47</v>
      </c>
      <c r="E2941" t="s">
        <v>79</v>
      </c>
      <c r="F2941" t="s">
        <v>609</v>
      </c>
      <c r="G2941">
        <v>0</v>
      </c>
      <c r="H2941">
        <v>235169.74</v>
      </c>
    </row>
    <row r="2942" spans="1:8" x14ac:dyDescent="0.25">
      <c r="A2942" t="s">
        <v>727</v>
      </c>
      <c r="B2942">
        <v>20</v>
      </c>
      <c r="C2942" t="s">
        <v>427</v>
      </c>
      <c r="D2942" t="s">
        <v>48</v>
      </c>
      <c r="E2942" t="s">
        <v>79</v>
      </c>
      <c r="F2942" t="s">
        <v>609</v>
      </c>
      <c r="G2942">
        <v>0</v>
      </c>
      <c r="H2942">
        <v>4694.2299999999996</v>
      </c>
    </row>
    <row r="2943" spans="1:8" x14ac:dyDescent="0.25">
      <c r="A2943" t="s">
        <v>727</v>
      </c>
      <c r="B2943">
        <v>21</v>
      </c>
      <c r="C2943" t="s">
        <v>428</v>
      </c>
      <c r="D2943" t="s">
        <v>49</v>
      </c>
      <c r="E2943" t="s">
        <v>79</v>
      </c>
      <c r="F2943" t="s">
        <v>609</v>
      </c>
      <c r="G2943">
        <v>0</v>
      </c>
      <c r="H2943">
        <v>0</v>
      </c>
    </row>
    <row r="2944" spans="1:8" x14ac:dyDescent="0.25">
      <c r="A2944" t="s">
        <v>727</v>
      </c>
      <c r="B2944">
        <v>22</v>
      </c>
      <c r="C2944" t="s">
        <v>429</v>
      </c>
      <c r="D2944" t="s">
        <v>50</v>
      </c>
      <c r="E2944" t="s">
        <v>79</v>
      </c>
      <c r="F2944" t="s">
        <v>609</v>
      </c>
      <c r="G2944">
        <v>0</v>
      </c>
      <c r="H2944">
        <v>0</v>
      </c>
    </row>
    <row r="2945" spans="1:8" x14ac:dyDescent="0.25">
      <c r="A2945" t="s">
        <v>727</v>
      </c>
      <c r="B2945">
        <v>23</v>
      </c>
      <c r="C2945" t="s">
        <v>430</v>
      </c>
      <c r="D2945" t="s">
        <v>51</v>
      </c>
      <c r="E2945" t="s">
        <v>79</v>
      </c>
      <c r="F2945" t="s">
        <v>609</v>
      </c>
      <c r="G2945">
        <v>0</v>
      </c>
      <c r="H2945">
        <v>16029.09</v>
      </c>
    </row>
    <row r="2946" spans="1:8" x14ac:dyDescent="0.25">
      <c r="A2946" t="s">
        <v>727</v>
      </c>
      <c r="B2946">
        <v>24</v>
      </c>
      <c r="C2946" t="s">
        <v>431</v>
      </c>
      <c r="D2946" t="s">
        <v>52</v>
      </c>
      <c r="E2946" t="s">
        <v>79</v>
      </c>
      <c r="F2946" t="s">
        <v>609</v>
      </c>
      <c r="G2946">
        <v>0</v>
      </c>
      <c r="H2946">
        <v>0</v>
      </c>
    </row>
    <row r="2947" spans="1:8" x14ac:dyDescent="0.25">
      <c r="A2947" t="s">
        <v>727</v>
      </c>
      <c r="B2947">
        <v>25</v>
      </c>
      <c r="C2947" t="s">
        <v>432</v>
      </c>
      <c r="D2947" t="s">
        <v>53</v>
      </c>
      <c r="E2947" t="s">
        <v>79</v>
      </c>
      <c r="F2947" t="s">
        <v>609</v>
      </c>
      <c r="G2947">
        <v>0</v>
      </c>
      <c r="H2947">
        <v>0</v>
      </c>
    </row>
    <row r="2948" spans="1:8" x14ac:dyDescent="0.25">
      <c r="A2948" t="s">
        <v>727</v>
      </c>
      <c r="B2948">
        <v>26</v>
      </c>
      <c r="C2948" t="s">
        <v>433</v>
      </c>
      <c r="D2948" t="s">
        <v>54</v>
      </c>
      <c r="E2948" t="s">
        <v>79</v>
      </c>
      <c r="F2948" t="s">
        <v>609</v>
      </c>
      <c r="G2948">
        <v>0</v>
      </c>
      <c r="H2948">
        <v>0</v>
      </c>
    </row>
    <row r="2949" spans="1:8" x14ac:dyDescent="0.25">
      <c r="A2949" t="s">
        <v>727</v>
      </c>
      <c r="B2949">
        <v>27</v>
      </c>
      <c r="C2949" t="s">
        <v>434</v>
      </c>
      <c r="D2949" t="s">
        <v>55</v>
      </c>
      <c r="E2949" t="s">
        <v>79</v>
      </c>
      <c r="F2949" t="s">
        <v>609</v>
      </c>
      <c r="G2949">
        <v>0</v>
      </c>
      <c r="H2949">
        <v>5381.2</v>
      </c>
    </row>
    <row r="2950" spans="1:8" x14ac:dyDescent="0.25">
      <c r="A2950" t="s">
        <v>727</v>
      </c>
      <c r="B2950">
        <v>28</v>
      </c>
      <c r="C2950" t="s">
        <v>435</v>
      </c>
      <c r="D2950" t="s">
        <v>56</v>
      </c>
      <c r="E2950" t="s">
        <v>79</v>
      </c>
      <c r="F2950" t="s">
        <v>609</v>
      </c>
      <c r="G2950">
        <v>0</v>
      </c>
      <c r="H2950">
        <v>0</v>
      </c>
    </row>
    <row r="2951" spans="1:8" x14ac:dyDescent="0.25">
      <c r="A2951" t="s">
        <v>727</v>
      </c>
      <c r="B2951">
        <v>29</v>
      </c>
      <c r="C2951" t="s">
        <v>436</v>
      </c>
      <c r="D2951" t="s">
        <v>57</v>
      </c>
      <c r="E2951" t="s">
        <v>79</v>
      </c>
      <c r="F2951" t="s">
        <v>609</v>
      </c>
      <c r="G2951">
        <v>0</v>
      </c>
      <c r="H2951">
        <v>5610.18</v>
      </c>
    </row>
    <row r="2952" spans="1:8" x14ac:dyDescent="0.25">
      <c r="A2952" t="s">
        <v>727</v>
      </c>
      <c r="B2952">
        <v>30</v>
      </c>
      <c r="C2952" t="s">
        <v>437</v>
      </c>
      <c r="D2952" t="s">
        <v>58</v>
      </c>
      <c r="E2952" t="s">
        <v>79</v>
      </c>
      <c r="F2952" t="s">
        <v>609</v>
      </c>
      <c r="G2952">
        <v>0</v>
      </c>
      <c r="H2952">
        <v>0</v>
      </c>
    </row>
    <row r="2953" spans="1:8" x14ac:dyDescent="0.25">
      <c r="A2953" t="s">
        <v>727</v>
      </c>
      <c r="B2953">
        <v>31</v>
      </c>
      <c r="C2953" t="s">
        <v>438</v>
      </c>
      <c r="D2953" t="s">
        <v>59</v>
      </c>
      <c r="E2953" t="s">
        <v>79</v>
      </c>
      <c r="F2953" t="s">
        <v>609</v>
      </c>
      <c r="G2953">
        <v>0</v>
      </c>
      <c r="H2953">
        <v>0</v>
      </c>
    </row>
    <row r="2954" spans="1:8" x14ac:dyDescent="0.25">
      <c r="A2954" t="s">
        <v>727</v>
      </c>
      <c r="B2954">
        <v>32</v>
      </c>
      <c r="C2954" t="s">
        <v>439</v>
      </c>
      <c r="D2954" t="s">
        <v>60</v>
      </c>
      <c r="E2954" t="s">
        <v>79</v>
      </c>
      <c r="F2954" t="s">
        <v>609</v>
      </c>
      <c r="G2954">
        <v>0</v>
      </c>
      <c r="H2954">
        <v>69039.61</v>
      </c>
    </row>
    <row r="2955" spans="1:8" x14ac:dyDescent="0.25">
      <c r="A2955" t="s">
        <v>727</v>
      </c>
      <c r="B2955">
        <v>33</v>
      </c>
      <c r="C2955" t="s">
        <v>440</v>
      </c>
      <c r="D2955" t="s">
        <v>61</v>
      </c>
      <c r="E2955" t="s">
        <v>79</v>
      </c>
      <c r="F2955" t="s">
        <v>609</v>
      </c>
      <c r="G2955">
        <v>0</v>
      </c>
      <c r="H2955">
        <v>172198.29</v>
      </c>
    </row>
    <row r="2956" spans="1:8" x14ac:dyDescent="0.25">
      <c r="A2956" t="s">
        <v>727</v>
      </c>
      <c r="B2956">
        <v>34</v>
      </c>
      <c r="C2956" t="s">
        <v>441</v>
      </c>
      <c r="D2956" t="s">
        <v>62</v>
      </c>
      <c r="E2956" t="s">
        <v>79</v>
      </c>
      <c r="F2956" t="s">
        <v>609</v>
      </c>
      <c r="G2956">
        <v>0</v>
      </c>
      <c r="H2956">
        <v>0</v>
      </c>
    </row>
    <row r="2957" spans="1:8" x14ac:dyDescent="0.25">
      <c r="A2957" t="s">
        <v>727</v>
      </c>
      <c r="B2957">
        <v>35</v>
      </c>
      <c r="C2957" t="s">
        <v>442</v>
      </c>
      <c r="D2957" t="s">
        <v>63</v>
      </c>
      <c r="E2957" t="s">
        <v>79</v>
      </c>
      <c r="F2957" t="s">
        <v>609</v>
      </c>
      <c r="G2957">
        <v>0</v>
      </c>
      <c r="H2957">
        <v>0</v>
      </c>
    </row>
    <row r="2958" spans="1:8" x14ac:dyDescent="0.25">
      <c r="A2958" t="s">
        <v>727</v>
      </c>
      <c r="B2958">
        <v>36</v>
      </c>
      <c r="C2958" t="s">
        <v>443</v>
      </c>
      <c r="D2958" t="s">
        <v>64</v>
      </c>
      <c r="E2958" t="s">
        <v>79</v>
      </c>
      <c r="F2958" t="s">
        <v>609</v>
      </c>
      <c r="G2958">
        <v>0</v>
      </c>
      <c r="H2958">
        <v>0</v>
      </c>
    </row>
    <row r="2959" spans="1:8" x14ac:dyDescent="0.25">
      <c r="A2959" t="s">
        <v>727</v>
      </c>
      <c r="B2959">
        <v>37</v>
      </c>
      <c r="C2959" t="s">
        <v>444</v>
      </c>
      <c r="D2959" t="s">
        <v>65</v>
      </c>
      <c r="E2959" t="s">
        <v>79</v>
      </c>
      <c r="F2959" t="s">
        <v>609</v>
      </c>
      <c r="G2959">
        <v>0</v>
      </c>
      <c r="H2959">
        <v>0</v>
      </c>
    </row>
    <row r="2960" spans="1:8" x14ac:dyDescent="0.25">
      <c r="A2960" t="s">
        <v>727</v>
      </c>
      <c r="B2960">
        <v>38</v>
      </c>
      <c r="C2960" t="s">
        <v>445</v>
      </c>
      <c r="D2960" t="s">
        <v>66</v>
      </c>
      <c r="E2960" t="s">
        <v>79</v>
      </c>
      <c r="F2960" t="s">
        <v>609</v>
      </c>
      <c r="G2960">
        <v>0</v>
      </c>
      <c r="H2960">
        <v>23814.66</v>
      </c>
    </row>
    <row r="2961" spans="1:8" x14ac:dyDescent="0.25">
      <c r="A2961" t="s">
        <v>727</v>
      </c>
      <c r="B2961">
        <v>39</v>
      </c>
      <c r="C2961" t="s">
        <v>446</v>
      </c>
      <c r="D2961" t="s">
        <v>67</v>
      </c>
      <c r="E2961" t="s">
        <v>79</v>
      </c>
      <c r="F2961" t="s">
        <v>609</v>
      </c>
      <c r="G2961">
        <v>0</v>
      </c>
      <c r="H2961">
        <v>0</v>
      </c>
    </row>
    <row r="2962" spans="1:8" x14ac:dyDescent="0.25">
      <c r="A2962" t="s">
        <v>727</v>
      </c>
      <c r="B2962">
        <v>40</v>
      </c>
      <c r="C2962" t="s">
        <v>447</v>
      </c>
      <c r="D2962" t="s">
        <v>68</v>
      </c>
      <c r="E2962" t="s">
        <v>79</v>
      </c>
      <c r="F2962" t="s">
        <v>609</v>
      </c>
      <c r="G2962">
        <v>0</v>
      </c>
      <c r="H2962">
        <v>0</v>
      </c>
    </row>
    <row r="2963" spans="1:8" x14ac:dyDescent="0.25">
      <c r="A2963" t="s">
        <v>727</v>
      </c>
      <c r="B2963">
        <v>42</v>
      </c>
      <c r="C2963" t="s">
        <v>448</v>
      </c>
      <c r="D2963" t="s">
        <v>69</v>
      </c>
      <c r="E2963" t="s">
        <v>79</v>
      </c>
      <c r="F2963" t="s">
        <v>609</v>
      </c>
      <c r="G2963">
        <v>0</v>
      </c>
      <c r="H2963">
        <v>0</v>
      </c>
    </row>
    <row r="2964" spans="1:8" x14ac:dyDescent="0.25">
      <c r="A2964" t="s">
        <v>727</v>
      </c>
      <c r="B2964">
        <v>1</v>
      </c>
      <c r="C2964" t="s">
        <v>78</v>
      </c>
      <c r="D2964" t="s">
        <v>29</v>
      </c>
      <c r="E2964" t="s">
        <v>79</v>
      </c>
      <c r="F2964" t="s">
        <v>610</v>
      </c>
      <c r="G2964">
        <v>0</v>
      </c>
      <c r="H2964">
        <v>917212.22</v>
      </c>
    </row>
    <row r="2965" spans="1:8" x14ac:dyDescent="0.25">
      <c r="A2965" t="s">
        <v>727</v>
      </c>
      <c r="B2965">
        <v>2</v>
      </c>
      <c r="C2965" t="s">
        <v>81</v>
      </c>
      <c r="D2965" t="s">
        <v>30</v>
      </c>
      <c r="E2965" t="s">
        <v>79</v>
      </c>
      <c r="F2965" t="s">
        <v>610</v>
      </c>
      <c r="G2965">
        <v>0</v>
      </c>
      <c r="H2965">
        <v>1591.2</v>
      </c>
    </row>
    <row r="2966" spans="1:8" x14ac:dyDescent="0.25">
      <c r="A2966" t="s">
        <v>727</v>
      </c>
      <c r="B2966">
        <v>3</v>
      </c>
      <c r="C2966" t="s">
        <v>82</v>
      </c>
      <c r="D2966" t="s">
        <v>31</v>
      </c>
      <c r="E2966" t="s">
        <v>79</v>
      </c>
      <c r="F2966" t="s">
        <v>610</v>
      </c>
      <c r="G2966">
        <v>0</v>
      </c>
      <c r="H2966">
        <v>93653.39</v>
      </c>
    </row>
    <row r="2967" spans="1:8" x14ac:dyDescent="0.25">
      <c r="A2967" t="s">
        <v>727</v>
      </c>
      <c r="B2967">
        <v>4</v>
      </c>
      <c r="C2967" t="s">
        <v>83</v>
      </c>
      <c r="D2967" t="s">
        <v>32</v>
      </c>
      <c r="E2967" t="s">
        <v>79</v>
      </c>
      <c r="F2967" t="s">
        <v>610</v>
      </c>
      <c r="G2967">
        <v>0</v>
      </c>
      <c r="H2967">
        <v>230496.46</v>
      </c>
    </row>
    <row r="2968" spans="1:8" x14ac:dyDescent="0.25">
      <c r="A2968" t="s">
        <v>727</v>
      </c>
      <c r="B2968">
        <v>5</v>
      </c>
      <c r="C2968" t="s">
        <v>84</v>
      </c>
      <c r="D2968" t="s">
        <v>33</v>
      </c>
      <c r="E2968" t="s">
        <v>79</v>
      </c>
      <c r="F2968" t="s">
        <v>610</v>
      </c>
      <c r="G2968">
        <v>0</v>
      </c>
      <c r="H2968">
        <v>0</v>
      </c>
    </row>
    <row r="2969" spans="1:8" x14ac:dyDescent="0.25">
      <c r="A2969" t="s">
        <v>727</v>
      </c>
      <c r="B2969">
        <v>6</v>
      </c>
      <c r="C2969" t="s">
        <v>85</v>
      </c>
      <c r="D2969" t="s">
        <v>34</v>
      </c>
      <c r="E2969" t="s">
        <v>79</v>
      </c>
      <c r="F2969" t="s">
        <v>610</v>
      </c>
      <c r="G2969">
        <v>0</v>
      </c>
      <c r="H2969">
        <v>0</v>
      </c>
    </row>
    <row r="2970" spans="1:8" x14ac:dyDescent="0.25">
      <c r="A2970" t="s">
        <v>727</v>
      </c>
      <c r="B2970">
        <v>7</v>
      </c>
      <c r="C2970" t="s">
        <v>86</v>
      </c>
      <c r="D2970" t="s">
        <v>35</v>
      </c>
      <c r="E2970" t="s">
        <v>79</v>
      </c>
      <c r="F2970" t="s">
        <v>610</v>
      </c>
      <c r="G2970">
        <v>0</v>
      </c>
      <c r="H2970">
        <v>394162.57</v>
      </c>
    </row>
    <row r="2971" spans="1:8" x14ac:dyDescent="0.25">
      <c r="A2971" t="s">
        <v>727</v>
      </c>
      <c r="B2971">
        <v>8</v>
      </c>
      <c r="C2971" t="s">
        <v>87</v>
      </c>
      <c r="D2971" t="s">
        <v>36</v>
      </c>
      <c r="E2971" t="s">
        <v>79</v>
      </c>
      <c r="F2971" t="s">
        <v>610</v>
      </c>
      <c r="G2971">
        <v>0</v>
      </c>
      <c r="H2971">
        <v>23186.04</v>
      </c>
    </row>
    <row r="2972" spans="1:8" x14ac:dyDescent="0.25">
      <c r="A2972" t="s">
        <v>727</v>
      </c>
      <c r="B2972">
        <v>9</v>
      </c>
      <c r="C2972" t="s">
        <v>88</v>
      </c>
      <c r="D2972" t="s">
        <v>37</v>
      </c>
      <c r="E2972" t="s">
        <v>79</v>
      </c>
      <c r="F2972" t="s">
        <v>610</v>
      </c>
      <c r="G2972">
        <v>0</v>
      </c>
      <c r="H2972">
        <v>0</v>
      </c>
    </row>
    <row r="2973" spans="1:8" x14ac:dyDescent="0.25">
      <c r="A2973" t="s">
        <v>727</v>
      </c>
      <c r="B2973">
        <v>10</v>
      </c>
      <c r="C2973" t="s">
        <v>455</v>
      </c>
      <c r="D2973" t="s">
        <v>38</v>
      </c>
      <c r="E2973" t="s">
        <v>79</v>
      </c>
      <c r="F2973" t="s">
        <v>610</v>
      </c>
      <c r="G2973">
        <v>0</v>
      </c>
      <c r="H2973">
        <v>89561.74</v>
      </c>
    </row>
    <row r="2974" spans="1:8" x14ac:dyDescent="0.25">
      <c r="A2974" t="s">
        <v>727</v>
      </c>
      <c r="B2974">
        <v>11</v>
      </c>
      <c r="C2974" t="s">
        <v>456</v>
      </c>
      <c r="D2974" t="s">
        <v>39</v>
      </c>
      <c r="E2974" t="s">
        <v>79</v>
      </c>
      <c r="F2974" t="s">
        <v>610</v>
      </c>
      <c r="G2974">
        <v>0</v>
      </c>
      <c r="H2974">
        <v>0</v>
      </c>
    </row>
    <row r="2975" spans="1:8" x14ac:dyDescent="0.25">
      <c r="A2975" t="s">
        <v>727</v>
      </c>
      <c r="B2975">
        <v>12</v>
      </c>
      <c r="C2975" t="s">
        <v>419</v>
      </c>
      <c r="D2975" t="s">
        <v>40</v>
      </c>
      <c r="E2975" t="s">
        <v>79</v>
      </c>
      <c r="F2975" t="s">
        <v>610</v>
      </c>
      <c r="G2975">
        <v>0</v>
      </c>
      <c r="H2975">
        <v>0</v>
      </c>
    </row>
    <row r="2976" spans="1:8" x14ac:dyDescent="0.25">
      <c r="A2976" t="s">
        <v>727</v>
      </c>
      <c r="B2976">
        <v>13</v>
      </c>
      <c r="C2976" t="s">
        <v>420</v>
      </c>
      <c r="D2976" t="s">
        <v>41</v>
      </c>
      <c r="E2976" t="s">
        <v>79</v>
      </c>
      <c r="F2976" t="s">
        <v>610</v>
      </c>
      <c r="G2976">
        <v>0</v>
      </c>
      <c r="H2976">
        <v>712629.57</v>
      </c>
    </row>
    <row r="2977" spans="1:8" x14ac:dyDescent="0.25">
      <c r="A2977" t="s">
        <v>727</v>
      </c>
      <c r="B2977">
        <v>14</v>
      </c>
      <c r="C2977" t="s">
        <v>421</v>
      </c>
      <c r="D2977" t="s">
        <v>42</v>
      </c>
      <c r="E2977" t="s">
        <v>79</v>
      </c>
      <c r="F2977" t="s">
        <v>610</v>
      </c>
      <c r="G2977">
        <v>0</v>
      </c>
      <c r="H2977">
        <v>157074.01</v>
      </c>
    </row>
    <row r="2978" spans="1:8" x14ac:dyDescent="0.25">
      <c r="A2978" t="s">
        <v>727</v>
      </c>
      <c r="B2978">
        <v>15</v>
      </c>
      <c r="C2978" t="s">
        <v>422</v>
      </c>
      <c r="D2978" t="s">
        <v>43</v>
      </c>
      <c r="E2978" t="s">
        <v>79</v>
      </c>
      <c r="F2978" t="s">
        <v>610</v>
      </c>
      <c r="G2978">
        <v>0</v>
      </c>
      <c r="H2978">
        <v>26141.11</v>
      </c>
    </row>
    <row r="2979" spans="1:8" x14ac:dyDescent="0.25">
      <c r="A2979" t="s">
        <v>727</v>
      </c>
      <c r="B2979">
        <v>16</v>
      </c>
      <c r="C2979" t="s">
        <v>423</v>
      </c>
      <c r="D2979" t="s">
        <v>44</v>
      </c>
      <c r="E2979" t="s">
        <v>79</v>
      </c>
      <c r="F2979" t="s">
        <v>610</v>
      </c>
      <c r="G2979">
        <v>0</v>
      </c>
      <c r="H2979">
        <v>27505</v>
      </c>
    </row>
    <row r="2980" spans="1:8" x14ac:dyDescent="0.25">
      <c r="A2980" t="s">
        <v>727</v>
      </c>
      <c r="B2980">
        <v>17</v>
      </c>
      <c r="C2980" t="s">
        <v>424</v>
      </c>
      <c r="D2980" t="s">
        <v>45</v>
      </c>
      <c r="E2980" t="s">
        <v>79</v>
      </c>
      <c r="F2980" t="s">
        <v>610</v>
      </c>
      <c r="G2980">
        <v>0</v>
      </c>
      <c r="H2980">
        <v>20685.580000000002</v>
      </c>
    </row>
    <row r="2981" spans="1:8" x14ac:dyDescent="0.25">
      <c r="A2981" t="s">
        <v>727</v>
      </c>
      <c r="B2981">
        <v>18</v>
      </c>
      <c r="C2981" t="s">
        <v>425</v>
      </c>
      <c r="D2981" t="s">
        <v>46</v>
      </c>
      <c r="E2981" t="s">
        <v>79</v>
      </c>
      <c r="F2981" t="s">
        <v>610</v>
      </c>
      <c r="G2981">
        <v>0</v>
      </c>
      <c r="H2981">
        <v>0</v>
      </c>
    </row>
    <row r="2982" spans="1:8" x14ac:dyDescent="0.25">
      <c r="A2982" t="s">
        <v>727</v>
      </c>
      <c r="B2982">
        <v>19</v>
      </c>
      <c r="C2982" t="s">
        <v>426</v>
      </c>
      <c r="D2982" t="s">
        <v>47</v>
      </c>
      <c r="E2982" t="s">
        <v>79</v>
      </c>
      <c r="F2982" t="s">
        <v>610</v>
      </c>
      <c r="G2982">
        <v>0</v>
      </c>
      <c r="H2982">
        <v>466903.07</v>
      </c>
    </row>
    <row r="2983" spans="1:8" x14ac:dyDescent="0.25">
      <c r="A2983" t="s">
        <v>727</v>
      </c>
      <c r="B2983">
        <v>20</v>
      </c>
      <c r="C2983" t="s">
        <v>427</v>
      </c>
      <c r="D2983" t="s">
        <v>48</v>
      </c>
      <c r="E2983" t="s">
        <v>79</v>
      </c>
      <c r="F2983" t="s">
        <v>610</v>
      </c>
      <c r="G2983">
        <v>0</v>
      </c>
      <c r="H2983">
        <v>9319.8799999999992</v>
      </c>
    </row>
    <row r="2984" spans="1:8" x14ac:dyDescent="0.25">
      <c r="A2984" t="s">
        <v>727</v>
      </c>
      <c r="B2984">
        <v>21</v>
      </c>
      <c r="C2984" t="s">
        <v>428</v>
      </c>
      <c r="D2984" t="s">
        <v>49</v>
      </c>
      <c r="E2984" t="s">
        <v>79</v>
      </c>
      <c r="F2984" t="s">
        <v>610</v>
      </c>
      <c r="G2984">
        <v>0</v>
      </c>
      <c r="H2984">
        <v>0</v>
      </c>
    </row>
    <row r="2985" spans="1:8" x14ac:dyDescent="0.25">
      <c r="A2985" t="s">
        <v>727</v>
      </c>
      <c r="B2985">
        <v>22</v>
      </c>
      <c r="C2985" t="s">
        <v>429</v>
      </c>
      <c r="D2985" t="s">
        <v>50</v>
      </c>
      <c r="E2985" t="s">
        <v>79</v>
      </c>
      <c r="F2985" t="s">
        <v>610</v>
      </c>
      <c r="G2985">
        <v>0</v>
      </c>
      <c r="H2985">
        <v>0</v>
      </c>
    </row>
    <row r="2986" spans="1:8" x14ac:dyDescent="0.25">
      <c r="A2986" t="s">
        <v>727</v>
      </c>
      <c r="B2986">
        <v>23</v>
      </c>
      <c r="C2986" t="s">
        <v>430</v>
      </c>
      <c r="D2986" t="s">
        <v>51</v>
      </c>
      <c r="E2986" t="s">
        <v>79</v>
      </c>
      <c r="F2986" t="s">
        <v>610</v>
      </c>
      <c r="G2986">
        <v>0</v>
      </c>
      <c r="H2986">
        <v>31823.97</v>
      </c>
    </row>
    <row r="2987" spans="1:8" x14ac:dyDescent="0.25">
      <c r="A2987" t="s">
        <v>727</v>
      </c>
      <c r="B2987">
        <v>24</v>
      </c>
      <c r="C2987" t="s">
        <v>431</v>
      </c>
      <c r="D2987" t="s">
        <v>52</v>
      </c>
      <c r="E2987" t="s">
        <v>79</v>
      </c>
      <c r="F2987" t="s">
        <v>610</v>
      </c>
      <c r="G2987">
        <v>0</v>
      </c>
      <c r="H2987">
        <v>0</v>
      </c>
    </row>
    <row r="2988" spans="1:8" x14ac:dyDescent="0.25">
      <c r="A2988" t="s">
        <v>727</v>
      </c>
      <c r="B2988">
        <v>25</v>
      </c>
      <c r="C2988" t="s">
        <v>432</v>
      </c>
      <c r="D2988" t="s">
        <v>53</v>
      </c>
      <c r="E2988" t="s">
        <v>79</v>
      </c>
      <c r="F2988" t="s">
        <v>610</v>
      </c>
      <c r="G2988">
        <v>0</v>
      </c>
      <c r="H2988">
        <v>0</v>
      </c>
    </row>
    <row r="2989" spans="1:8" x14ac:dyDescent="0.25">
      <c r="A2989" t="s">
        <v>727</v>
      </c>
      <c r="B2989">
        <v>26</v>
      </c>
      <c r="C2989" t="s">
        <v>433</v>
      </c>
      <c r="D2989" t="s">
        <v>54</v>
      </c>
      <c r="E2989" t="s">
        <v>79</v>
      </c>
      <c r="F2989" t="s">
        <v>610</v>
      </c>
      <c r="G2989">
        <v>0</v>
      </c>
      <c r="H2989">
        <v>0</v>
      </c>
    </row>
    <row r="2990" spans="1:8" x14ac:dyDescent="0.25">
      <c r="A2990" t="s">
        <v>727</v>
      </c>
      <c r="B2990">
        <v>27</v>
      </c>
      <c r="C2990" t="s">
        <v>434</v>
      </c>
      <c r="D2990" t="s">
        <v>55</v>
      </c>
      <c r="E2990" t="s">
        <v>79</v>
      </c>
      <c r="F2990" t="s">
        <v>610</v>
      </c>
      <c r="G2990">
        <v>0</v>
      </c>
      <c r="H2990">
        <v>10683.76</v>
      </c>
    </row>
    <row r="2991" spans="1:8" x14ac:dyDescent="0.25">
      <c r="A2991" t="s">
        <v>727</v>
      </c>
      <c r="B2991">
        <v>28</v>
      </c>
      <c r="C2991" t="s">
        <v>435</v>
      </c>
      <c r="D2991" t="s">
        <v>56</v>
      </c>
      <c r="E2991" t="s">
        <v>79</v>
      </c>
      <c r="F2991" t="s">
        <v>610</v>
      </c>
      <c r="G2991">
        <v>0</v>
      </c>
      <c r="H2991">
        <v>0</v>
      </c>
    </row>
    <row r="2992" spans="1:8" x14ac:dyDescent="0.25">
      <c r="A2992" t="s">
        <v>727</v>
      </c>
      <c r="B2992">
        <v>29</v>
      </c>
      <c r="C2992" t="s">
        <v>436</v>
      </c>
      <c r="D2992" t="s">
        <v>57</v>
      </c>
      <c r="E2992" t="s">
        <v>79</v>
      </c>
      <c r="F2992" t="s">
        <v>610</v>
      </c>
      <c r="G2992">
        <v>0</v>
      </c>
      <c r="H2992">
        <v>11138.39</v>
      </c>
    </row>
    <row r="2993" spans="1:8" x14ac:dyDescent="0.25">
      <c r="A2993" t="s">
        <v>727</v>
      </c>
      <c r="B2993">
        <v>30</v>
      </c>
      <c r="C2993" t="s">
        <v>437</v>
      </c>
      <c r="D2993" t="s">
        <v>58</v>
      </c>
      <c r="E2993" t="s">
        <v>79</v>
      </c>
      <c r="F2993" t="s">
        <v>610</v>
      </c>
      <c r="G2993">
        <v>0</v>
      </c>
      <c r="H2993">
        <v>0</v>
      </c>
    </row>
    <row r="2994" spans="1:8" x14ac:dyDescent="0.25">
      <c r="A2994" t="s">
        <v>727</v>
      </c>
      <c r="B2994">
        <v>31</v>
      </c>
      <c r="C2994" t="s">
        <v>438</v>
      </c>
      <c r="D2994" t="s">
        <v>59</v>
      </c>
      <c r="E2994" t="s">
        <v>79</v>
      </c>
      <c r="F2994" t="s">
        <v>610</v>
      </c>
      <c r="G2994">
        <v>0</v>
      </c>
      <c r="H2994">
        <v>0</v>
      </c>
    </row>
    <row r="2995" spans="1:8" x14ac:dyDescent="0.25">
      <c r="A2995" t="s">
        <v>727</v>
      </c>
      <c r="B2995">
        <v>32</v>
      </c>
      <c r="C2995" t="s">
        <v>439</v>
      </c>
      <c r="D2995" t="s">
        <v>60</v>
      </c>
      <c r="E2995" t="s">
        <v>79</v>
      </c>
      <c r="F2995" t="s">
        <v>610</v>
      </c>
      <c r="G2995">
        <v>0</v>
      </c>
      <c r="H2995">
        <v>137070.37</v>
      </c>
    </row>
    <row r="2996" spans="1:8" x14ac:dyDescent="0.25">
      <c r="A2996" t="s">
        <v>727</v>
      </c>
      <c r="B2996">
        <v>33</v>
      </c>
      <c r="C2996" t="s">
        <v>440</v>
      </c>
      <c r="D2996" t="s">
        <v>61</v>
      </c>
      <c r="E2996" t="s">
        <v>79</v>
      </c>
      <c r="F2996" t="s">
        <v>610</v>
      </c>
      <c r="G2996">
        <v>0</v>
      </c>
      <c r="H2996">
        <v>341880.34</v>
      </c>
    </row>
    <row r="2997" spans="1:8" x14ac:dyDescent="0.25">
      <c r="A2997" t="s">
        <v>727</v>
      </c>
      <c r="B2997">
        <v>34</v>
      </c>
      <c r="C2997" t="s">
        <v>441</v>
      </c>
      <c r="D2997" t="s">
        <v>62</v>
      </c>
      <c r="E2997" t="s">
        <v>79</v>
      </c>
      <c r="F2997" t="s">
        <v>610</v>
      </c>
      <c r="G2997">
        <v>0</v>
      </c>
      <c r="H2997">
        <v>0</v>
      </c>
    </row>
    <row r="2998" spans="1:8" x14ac:dyDescent="0.25">
      <c r="A2998" t="s">
        <v>727</v>
      </c>
      <c r="B2998">
        <v>35</v>
      </c>
      <c r="C2998" t="s">
        <v>442</v>
      </c>
      <c r="D2998" t="s">
        <v>63</v>
      </c>
      <c r="E2998" t="s">
        <v>79</v>
      </c>
      <c r="F2998" t="s">
        <v>610</v>
      </c>
      <c r="G2998">
        <v>0</v>
      </c>
      <c r="H2998">
        <v>0</v>
      </c>
    </row>
    <row r="2999" spans="1:8" x14ac:dyDescent="0.25">
      <c r="A2999" t="s">
        <v>727</v>
      </c>
      <c r="B2999">
        <v>36</v>
      </c>
      <c r="C2999" t="s">
        <v>443</v>
      </c>
      <c r="D2999" t="s">
        <v>64</v>
      </c>
      <c r="E2999" t="s">
        <v>79</v>
      </c>
      <c r="F2999" t="s">
        <v>610</v>
      </c>
      <c r="G2999">
        <v>0</v>
      </c>
      <c r="H2999">
        <v>0</v>
      </c>
    </row>
    <row r="3000" spans="1:8" x14ac:dyDescent="0.25">
      <c r="A3000" t="s">
        <v>727</v>
      </c>
      <c r="B3000">
        <v>37</v>
      </c>
      <c r="C3000" t="s">
        <v>444</v>
      </c>
      <c r="D3000" t="s">
        <v>65</v>
      </c>
      <c r="E3000" t="s">
        <v>79</v>
      </c>
      <c r="F3000" t="s">
        <v>610</v>
      </c>
      <c r="G3000">
        <v>0</v>
      </c>
      <c r="H3000">
        <v>0</v>
      </c>
    </row>
    <row r="3001" spans="1:8" x14ac:dyDescent="0.25">
      <c r="A3001" t="s">
        <v>727</v>
      </c>
      <c r="B3001">
        <v>38</v>
      </c>
      <c r="C3001" t="s">
        <v>445</v>
      </c>
      <c r="D3001" t="s">
        <v>66</v>
      </c>
      <c r="E3001" t="s">
        <v>79</v>
      </c>
      <c r="F3001" t="s">
        <v>610</v>
      </c>
      <c r="G3001">
        <v>0</v>
      </c>
      <c r="H3001">
        <v>47281.32</v>
      </c>
    </row>
    <row r="3002" spans="1:8" x14ac:dyDescent="0.25">
      <c r="A3002" t="s">
        <v>727</v>
      </c>
      <c r="B3002">
        <v>39</v>
      </c>
      <c r="C3002" t="s">
        <v>446</v>
      </c>
      <c r="D3002" t="s">
        <v>67</v>
      </c>
      <c r="E3002" t="s">
        <v>79</v>
      </c>
      <c r="F3002" t="s">
        <v>610</v>
      </c>
      <c r="G3002">
        <v>0</v>
      </c>
      <c r="H3002">
        <v>0</v>
      </c>
    </row>
    <row r="3003" spans="1:8" x14ac:dyDescent="0.25">
      <c r="A3003" t="s">
        <v>727</v>
      </c>
      <c r="B3003">
        <v>40</v>
      </c>
      <c r="C3003" t="s">
        <v>447</v>
      </c>
      <c r="D3003" t="s">
        <v>68</v>
      </c>
      <c r="E3003" t="s">
        <v>79</v>
      </c>
      <c r="F3003" t="s">
        <v>610</v>
      </c>
      <c r="G3003">
        <v>0</v>
      </c>
      <c r="H3003">
        <v>0</v>
      </c>
    </row>
    <row r="3004" spans="1:8" x14ac:dyDescent="0.25">
      <c r="A3004" t="s">
        <v>727</v>
      </c>
      <c r="B3004">
        <v>42</v>
      </c>
      <c r="C3004" t="s">
        <v>448</v>
      </c>
      <c r="D3004" t="s">
        <v>69</v>
      </c>
      <c r="E3004" t="s">
        <v>79</v>
      </c>
      <c r="F3004" t="s">
        <v>610</v>
      </c>
      <c r="G3004">
        <v>0</v>
      </c>
      <c r="H3004">
        <v>0</v>
      </c>
    </row>
    <row r="3005" spans="1:8" x14ac:dyDescent="0.25">
      <c r="A3005" t="s">
        <v>727</v>
      </c>
    </row>
    <row r="3006" spans="1:8" x14ac:dyDescent="0.25">
      <c r="A3006" t="s">
        <v>727</v>
      </c>
    </row>
    <row r="3007" spans="1:8" x14ac:dyDescent="0.25">
      <c r="A3007" t="s">
        <v>727</v>
      </c>
    </row>
    <row r="3008" spans="1:8" x14ac:dyDescent="0.25">
      <c r="A3008" t="s">
        <v>624</v>
      </c>
      <c r="B3008">
        <v>1</v>
      </c>
      <c r="C3008" t="s">
        <v>78</v>
      </c>
      <c r="D3008" t="s">
        <v>29</v>
      </c>
      <c r="E3008" t="s">
        <v>79</v>
      </c>
      <c r="F3008" t="s">
        <v>468</v>
      </c>
      <c r="G3008">
        <v>0</v>
      </c>
      <c r="H3008">
        <v>1367374.5</v>
      </c>
    </row>
    <row r="3009" spans="1:8" x14ac:dyDescent="0.25">
      <c r="A3009" t="s">
        <v>624</v>
      </c>
      <c r="B3009">
        <v>2</v>
      </c>
      <c r="C3009" t="s">
        <v>81</v>
      </c>
      <c r="D3009" t="s">
        <v>30</v>
      </c>
      <c r="E3009" t="s">
        <v>79</v>
      </c>
      <c r="F3009" t="s">
        <v>468</v>
      </c>
      <c r="G3009">
        <v>0</v>
      </c>
      <c r="H3009">
        <v>31633.25</v>
      </c>
    </row>
    <row r="3010" spans="1:8" x14ac:dyDescent="0.25">
      <c r="A3010" t="s">
        <v>624</v>
      </c>
      <c r="B3010">
        <v>3</v>
      </c>
      <c r="C3010" t="s">
        <v>82</v>
      </c>
      <c r="D3010" t="s">
        <v>31</v>
      </c>
      <c r="E3010" t="s">
        <v>79</v>
      </c>
      <c r="F3010" t="s">
        <v>468</v>
      </c>
      <c r="G3010">
        <v>0</v>
      </c>
      <c r="H3010">
        <v>222873</v>
      </c>
    </row>
    <row r="3011" spans="1:8" x14ac:dyDescent="0.25">
      <c r="A3011" t="s">
        <v>624</v>
      </c>
      <c r="B3011">
        <v>4</v>
      </c>
      <c r="C3011" t="s">
        <v>83</v>
      </c>
      <c r="D3011" t="s">
        <v>32</v>
      </c>
      <c r="E3011" t="s">
        <v>79</v>
      </c>
      <c r="F3011" t="s">
        <v>468</v>
      </c>
      <c r="G3011">
        <v>0</v>
      </c>
      <c r="H3011">
        <v>332104.25</v>
      </c>
    </row>
    <row r="3012" spans="1:8" x14ac:dyDescent="0.25">
      <c r="A3012" t="s">
        <v>624</v>
      </c>
      <c r="B3012">
        <v>5</v>
      </c>
      <c r="C3012" t="s">
        <v>84</v>
      </c>
      <c r="D3012" t="s">
        <v>33</v>
      </c>
      <c r="E3012" t="s">
        <v>79</v>
      </c>
      <c r="F3012" t="s">
        <v>468</v>
      </c>
      <c r="G3012">
        <v>0</v>
      </c>
      <c r="H3012">
        <v>65622.5</v>
      </c>
    </row>
    <row r="3013" spans="1:8" x14ac:dyDescent="0.25">
      <c r="A3013" t="s">
        <v>624</v>
      </c>
      <c r="B3013">
        <v>6</v>
      </c>
      <c r="C3013" t="s">
        <v>85</v>
      </c>
      <c r="D3013" t="s">
        <v>34</v>
      </c>
      <c r="E3013" t="s">
        <v>79</v>
      </c>
      <c r="F3013" t="s">
        <v>468</v>
      </c>
      <c r="G3013">
        <v>0</v>
      </c>
      <c r="H3013">
        <v>6842.5</v>
      </c>
    </row>
    <row r="3014" spans="1:8" x14ac:dyDescent="0.25">
      <c r="A3014" t="s">
        <v>624</v>
      </c>
      <c r="B3014">
        <v>7</v>
      </c>
      <c r="C3014" t="s">
        <v>86</v>
      </c>
      <c r="D3014" t="s">
        <v>35</v>
      </c>
      <c r="E3014" t="s">
        <v>79</v>
      </c>
      <c r="F3014" t="s">
        <v>468</v>
      </c>
      <c r="G3014">
        <v>0</v>
      </c>
      <c r="H3014">
        <v>1186589.25</v>
      </c>
    </row>
    <row r="3015" spans="1:8" x14ac:dyDescent="0.25">
      <c r="A3015" t="s">
        <v>624</v>
      </c>
      <c r="B3015">
        <v>8</v>
      </c>
      <c r="C3015" t="s">
        <v>87</v>
      </c>
      <c r="D3015" t="s">
        <v>36</v>
      </c>
      <c r="E3015" t="s">
        <v>79</v>
      </c>
      <c r="F3015" t="s">
        <v>468</v>
      </c>
      <c r="G3015">
        <v>0</v>
      </c>
      <c r="H3015">
        <v>105178.5</v>
      </c>
    </row>
    <row r="3016" spans="1:8" x14ac:dyDescent="0.25">
      <c r="A3016" t="s">
        <v>624</v>
      </c>
      <c r="B3016">
        <v>9</v>
      </c>
      <c r="C3016" t="s">
        <v>88</v>
      </c>
      <c r="D3016" t="s">
        <v>37</v>
      </c>
      <c r="E3016" t="s">
        <v>79</v>
      </c>
      <c r="F3016" t="s">
        <v>468</v>
      </c>
      <c r="G3016">
        <v>0</v>
      </c>
      <c r="H3016">
        <v>43606.5</v>
      </c>
    </row>
    <row r="3017" spans="1:8" x14ac:dyDescent="0.25">
      <c r="A3017" t="s">
        <v>624</v>
      </c>
      <c r="B3017">
        <v>10</v>
      </c>
      <c r="C3017" t="s">
        <v>455</v>
      </c>
      <c r="D3017" t="s">
        <v>38</v>
      </c>
      <c r="E3017" t="s">
        <v>79</v>
      </c>
      <c r="F3017" t="s">
        <v>468</v>
      </c>
      <c r="G3017">
        <v>0</v>
      </c>
      <c r="H3017">
        <v>26650</v>
      </c>
    </row>
    <row r="3018" spans="1:8" x14ac:dyDescent="0.25">
      <c r="A3018" t="s">
        <v>624</v>
      </c>
      <c r="B3018">
        <v>11</v>
      </c>
      <c r="C3018" t="s">
        <v>456</v>
      </c>
      <c r="D3018" t="s">
        <v>39</v>
      </c>
      <c r="E3018" t="s">
        <v>79</v>
      </c>
      <c r="F3018" t="s">
        <v>468</v>
      </c>
      <c r="G3018">
        <v>0</v>
      </c>
      <c r="H3018">
        <v>29066</v>
      </c>
    </row>
    <row r="3019" spans="1:8" x14ac:dyDescent="0.25">
      <c r="A3019" t="s">
        <v>624</v>
      </c>
      <c r="B3019">
        <v>12</v>
      </c>
      <c r="C3019" t="s">
        <v>419</v>
      </c>
      <c r="D3019" t="s">
        <v>40</v>
      </c>
      <c r="E3019" t="s">
        <v>79</v>
      </c>
      <c r="F3019" t="s">
        <v>468</v>
      </c>
      <c r="G3019">
        <v>0</v>
      </c>
      <c r="H3019">
        <v>962241.75</v>
      </c>
    </row>
    <row r="3020" spans="1:8" x14ac:dyDescent="0.25">
      <c r="A3020" t="s">
        <v>624</v>
      </c>
      <c r="B3020">
        <v>13</v>
      </c>
      <c r="C3020" t="s">
        <v>420</v>
      </c>
      <c r="D3020" t="s">
        <v>41</v>
      </c>
      <c r="E3020" t="s">
        <v>79</v>
      </c>
      <c r="F3020" t="s">
        <v>468</v>
      </c>
      <c r="G3020">
        <v>0</v>
      </c>
      <c r="H3020">
        <v>192406</v>
      </c>
    </row>
    <row r="3021" spans="1:8" x14ac:dyDescent="0.25">
      <c r="A3021" t="s">
        <v>624</v>
      </c>
      <c r="B3021">
        <v>14</v>
      </c>
      <c r="C3021" t="s">
        <v>421</v>
      </c>
      <c r="D3021" t="s">
        <v>42</v>
      </c>
      <c r="E3021" t="s">
        <v>79</v>
      </c>
      <c r="F3021" t="s">
        <v>468</v>
      </c>
      <c r="G3021">
        <v>0</v>
      </c>
      <c r="H3021">
        <v>1001111.5</v>
      </c>
    </row>
    <row r="3022" spans="1:8" x14ac:dyDescent="0.25">
      <c r="A3022" t="s">
        <v>624</v>
      </c>
      <c r="B3022">
        <v>15</v>
      </c>
      <c r="C3022" t="s">
        <v>422</v>
      </c>
      <c r="D3022" t="s">
        <v>43</v>
      </c>
      <c r="E3022" t="s">
        <v>79</v>
      </c>
      <c r="F3022" t="s">
        <v>468</v>
      </c>
      <c r="G3022">
        <v>0</v>
      </c>
      <c r="H3022">
        <v>48326.25</v>
      </c>
    </row>
    <row r="3023" spans="1:8" x14ac:dyDescent="0.25">
      <c r="A3023" t="s">
        <v>624</v>
      </c>
      <c r="B3023">
        <v>16</v>
      </c>
      <c r="C3023" t="s">
        <v>423</v>
      </c>
      <c r="D3023" t="s">
        <v>44</v>
      </c>
      <c r="E3023" t="s">
        <v>79</v>
      </c>
      <c r="F3023" t="s">
        <v>468</v>
      </c>
      <c r="G3023">
        <v>0</v>
      </c>
      <c r="H3023">
        <v>27053.5</v>
      </c>
    </row>
    <row r="3024" spans="1:8" x14ac:dyDescent="0.25">
      <c r="A3024" t="s">
        <v>624</v>
      </c>
      <c r="B3024">
        <v>17</v>
      </c>
      <c r="C3024" t="s">
        <v>424</v>
      </c>
      <c r="D3024" t="s">
        <v>45</v>
      </c>
      <c r="E3024" t="s">
        <v>79</v>
      </c>
      <c r="F3024" t="s">
        <v>468</v>
      </c>
      <c r="G3024">
        <v>0</v>
      </c>
      <c r="H3024">
        <v>62008</v>
      </c>
    </row>
    <row r="3025" spans="1:8" x14ac:dyDescent="0.25">
      <c r="A3025" t="s">
        <v>624</v>
      </c>
      <c r="B3025">
        <v>18</v>
      </c>
      <c r="C3025" t="s">
        <v>425</v>
      </c>
      <c r="D3025" t="s">
        <v>46</v>
      </c>
      <c r="E3025" t="s">
        <v>79</v>
      </c>
      <c r="F3025" t="s">
        <v>468</v>
      </c>
      <c r="G3025">
        <v>0</v>
      </c>
      <c r="H3025">
        <v>62931.25</v>
      </c>
    </row>
    <row r="3026" spans="1:8" x14ac:dyDescent="0.25">
      <c r="A3026" t="s">
        <v>624</v>
      </c>
      <c r="B3026">
        <v>19</v>
      </c>
      <c r="C3026" t="s">
        <v>426</v>
      </c>
      <c r="D3026" t="s">
        <v>47</v>
      </c>
      <c r="E3026" t="s">
        <v>79</v>
      </c>
      <c r="F3026" t="s">
        <v>468</v>
      </c>
      <c r="G3026">
        <v>0</v>
      </c>
      <c r="H3026">
        <v>601666</v>
      </c>
    </row>
    <row r="3027" spans="1:8" x14ac:dyDescent="0.25">
      <c r="A3027" t="s">
        <v>624</v>
      </c>
      <c r="B3027">
        <v>20</v>
      </c>
      <c r="C3027" t="s">
        <v>427</v>
      </c>
      <c r="D3027" t="s">
        <v>48</v>
      </c>
      <c r="E3027" t="s">
        <v>79</v>
      </c>
      <c r="F3027" t="s">
        <v>468</v>
      </c>
      <c r="G3027">
        <v>0</v>
      </c>
      <c r="H3027">
        <v>49039.5</v>
      </c>
    </row>
    <row r="3028" spans="1:8" x14ac:dyDescent="0.25">
      <c r="A3028" t="s">
        <v>624</v>
      </c>
      <c r="B3028">
        <v>21</v>
      </c>
      <c r="C3028" t="s">
        <v>428</v>
      </c>
      <c r="D3028" t="s">
        <v>49</v>
      </c>
      <c r="E3028" t="s">
        <v>79</v>
      </c>
      <c r="F3028" t="s">
        <v>468</v>
      </c>
      <c r="G3028">
        <v>0</v>
      </c>
      <c r="H3028">
        <v>22482.5</v>
      </c>
    </row>
    <row r="3029" spans="1:8" x14ac:dyDescent="0.25">
      <c r="A3029" t="s">
        <v>624</v>
      </c>
      <c r="B3029">
        <v>22</v>
      </c>
      <c r="C3029" t="s">
        <v>429</v>
      </c>
      <c r="D3029" t="s">
        <v>50</v>
      </c>
      <c r="E3029" t="s">
        <v>79</v>
      </c>
      <c r="F3029" t="s">
        <v>468</v>
      </c>
      <c r="G3029">
        <v>0</v>
      </c>
      <c r="H3029">
        <v>97443.5</v>
      </c>
    </row>
    <row r="3030" spans="1:8" x14ac:dyDescent="0.25">
      <c r="A3030" t="s">
        <v>624</v>
      </c>
      <c r="B3030">
        <v>23</v>
      </c>
      <c r="C3030" t="s">
        <v>430</v>
      </c>
      <c r="D3030" t="s">
        <v>51</v>
      </c>
      <c r="E3030" t="s">
        <v>79</v>
      </c>
      <c r="F3030" t="s">
        <v>468</v>
      </c>
      <c r="G3030">
        <v>0</v>
      </c>
      <c r="H3030">
        <v>10411.25</v>
      </c>
    </row>
    <row r="3031" spans="1:8" x14ac:dyDescent="0.25">
      <c r="A3031" t="s">
        <v>624</v>
      </c>
      <c r="B3031">
        <v>24</v>
      </c>
      <c r="C3031" t="s">
        <v>431</v>
      </c>
      <c r="D3031" t="s">
        <v>52</v>
      </c>
      <c r="E3031" t="s">
        <v>79</v>
      </c>
      <c r="F3031" t="s">
        <v>468</v>
      </c>
      <c r="G3031">
        <v>0</v>
      </c>
      <c r="H3031">
        <v>12217.5</v>
      </c>
    </row>
    <row r="3032" spans="1:8" x14ac:dyDescent="0.25">
      <c r="A3032" t="s">
        <v>624</v>
      </c>
      <c r="B3032">
        <v>25</v>
      </c>
      <c r="C3032" t="s">
        <v>432</v>
      </c>
      <c r="D3032" t="s">
        <v>53</v>
      </c>
      <c r="E3032" t="s">
        <v>79</v>
      </c>
      <c r="F3032" t="s">
        <v>468</v>
      </c>
      <c r="G3032">
        <v>0</v>
      </c>
      <c r="H3032">
        <v>66980</v>
      </c>
    </row>
    <row r="3033" spans="1:8" x14ac:dyDescent="0.25">
      <c r="A3033" t="s">
        <v>624</v>
      </c>
      <c r="B3033">
        <v>26</v>
      </c>
      <c r="C3033" t="s">
        <v>433</v>
      </c>
      <c r="D3033" t="s">
        <v>54</v>
      </c>
      <c r="E3033" t="s">
        <v>79</v>
      </c>
      <c r="F3033" t="s">
        <v>468</v>
      </c>
      <c r="G3033">
        <v>0</v>
      </c>
      <c r="H3033">
        <v>84092.75</v>
      </c>
    </row>
    <row r="3034" spans="1:8" x14ac:dyDescent="0.25">
      <c r="A3034" t="s">
        <v>624</v>
      </c>
      <c r="B3034">
        <v>27</v>
      </c>
      <c r="C3034" t="s">
        <v>434</v>
      </c>
      <c r="D3034" t="s">
        <v>55</v>
      </c>
      <c r="E3034" t="s">
        <v>79</v>
      </c>
      <c r="F3034" t="s">
        <v>468</v>
      </c>
      <c r="G3034">
        <v>0</v>
      </c>
      <c r="H3034">
        <v>62561.25</v>
      </c>
    </row>
    <row r="3035" spans="1:8" x14ac:dyDescent="0.25">
      <c r="A3035" t="s">
        <v>624</v>
      </c>
      <c r="B3035">
        <v>28</v>
      </c>
      <c r="C3035" t="s">
        <v>435</v>
      </c>
      <c r="D3035" t="s">
        <v>56</v>
      </c>
      <c r="E3035" t="s">
        <v>79</v>
      </c>
      <c r="F3035" t="s">
        <v>468</v>
      </c>
      <c r="G3035">
        <v>0</v>
      </c>
      <c r="H3035">
        <v>30841.25</v>
      </c>
    </row>
    <row r="3036" spans="1:8" x14ac:dyDescent="0.25">
      <c r="A3036" t="s">
        <v>624</v>
      </c>
      <c r="B3036">
        <v>29</v>
      </c>
      <c r="C3036" t="s">
        <v>436</v>
      </c>
      <c r="D3036" t="s">
        <v>57</v>
      </c>
      <c r="E3036" t="s">
        <v>79</v>
      </c>
      <c r="F3036" t="s">
        <v>468</v>
      </c>
      <c r="G3036">
        <v>0</v>
      </c>
      <c r="H3036">
        <v>7831.25</v>
      </c>
    </row>
    <row r="3037" spans="1:8" x14ac:dyDescent="0.25">
      <c r="A3037" t="s">
        <v>624</v>
      </c>
      <c r="B3037">
        <v>30</v>
      </c>
      <c r="C3037" t="s">
        <v>437</v>
      </c>
      <c r="D3037" t="s">
        <v>58</v>
      </c>
      <c r="E3037" t="s">
        <v>79</v>
      </c>
      <c r="F3037" t="s">
        <v>468</v>
      </c>
      <c r="G3037">
        <v>0</v>
      </c>
      <c r="H3037">
        <v>294701.25</v>
      </c>
    </row>
    <row r="3038" spans="1:8" x14ac:dyDescent="0.25">
      <c r="A3038" t="s">
        <v>624</v>
      </c>
      <c r="B3038">
        <v>31</v>
      </c>
      <c r="C3038" t="s">
        <v>438</v>
      </c>
      <c r="D3038" t="s">
        <v>59</v>
      </c>
      <c r="E3038" t="s">
        <v>79</v>
      </c>
      <c r="F3038" t="s">
        <v>468</v>
      </c>
      <c r="G3038">
        <v>0</v>
      </c>
      <c r="H3038">
        <v>109995</v>
      </c>
    </row>
    <row r="3039" spans="1:8" x14ac:dyDescent="0.25">
      <c r="A3039" t="s">
        <v>624</v>
      </c>
      <c r="B3039">
        <v>32</v>
      </c>
      <c r="C3039" t="s">
        <v>439</v>
      </c>
      <c r="D3039" t="s">
        <v>60</v>
      </c>
      <c r="E3039" t="s">
        <v>79</v>
      </c>
      <c r="F3039" t="s">
        <v>468</v>
      </c>
      <c r="G3039">
        <v>0</v>
      </c>
      <c r="H3039">
        <v>148813.75</v>
      </c>
    </row>
    <row r="3040" spans="1:8" x14ac:dyDescent="0.25">
      <c r="A3040" t="s">
        <v>624</v>
      </c>
      <c r="B3040">
        <v>33</v>
      </c>
      <c r="C3040" t="s">
        <v>440</v>
      </c>
      <c r="D3040" t="s">
        <v>61</v>
      </c>
      <c r="E3040" t="s">
        <v>79</v>
      </c>
      <c r="F3040" t="s">
        <v>468</v>
      </c>
      <c r="G3040">
        <v>0</v>
      </c>
      <c r="H3040">
        <v>590029.5</v>
      </c>
    </row>
    <row r="3041" spans="1:8" x14ac:dyDescent="0.25">
      <c r="A3041" t="s">
        <v>624</v>
      </c>
      <c r="B3041">
        <v>34</v>
      </c>
      <c r="C3041" t="s">
        <v>441</v>
      </c>
      <c r="D3041" t="s">
        <v>62</v>
      </c>
      <c r="E3041" t="s">
        <v>79</v>
      </c>
      <c r="F3041" t="s">
        <v>468</v>
      </c>
      <c r="G3041">
        <v>0</v>
      </c>
      <c r="H3041">
        <v>11512.5</v>
      </c>
    </row>
    <row r="3042" spans="1:8" x14ac:dyDescent="0.25">
      <c r="A3042" t="s">
        <v>624</v>
      </c>
      <c r="B3042">
        <v>35</v>
      </c>
      <c r="C3042" t="s">
        <v>442</v>
      </c>
      <c r="D3042" t="s">
        <v>63</v>
      </c>
      <c r="E3042" t="s">
        <v>79</v>
      </c>
      <c r="F3042" t="s">
        <v>468</v>
      </c>
      <c r="G3042">
        <v>0</v>
      </c>
      <c r="H3042">
        <v>557450</v>
      </c>
    </row>
    <row r="3043" spans="1:8" x14ac:dyDescent="0.25">
      <c r="A3043" t="s">
        <v>624</v>
      </c>
      <c r="B3043">
        <v>36</v>
      </c>
      <c r="C3043" t="s">
        <v>443</v>
      </c>
      <c r="D3043" t="s">
        <v>64</v>
      </c>
      <c r="E3043" t="s">
        <v>79</v>
      </c>
      <c r="F3043" t="s">
        <v>468</v>
      </c>
      <c r="G3043">
        <v>0</v>
      </c>
      <c r="H3043">
        <v>405029.75</v>
      </c>
    </row>
    <row r="3044" spans="1:8" x14ac:dyDescent="0.25">
      <c r="A3044" t="s">
        <v>624</v>
      </c>
      <c r="B3044">
        <v>37</v>
      </c>
      <c r="C3044" t="s">
        <v>444</v>
      </c>
      <c r="D3044" t="s">
        <v>65</v>
      </c>
      <c r="E3044" t="s">
        <v>79</v>
      </c>
      <c r="F3044" t="s">
        <v>468</v>
      </c>
      <c r="G3044">
        <v>0</v>
      </c>
      <c r="H3044">
        <v>198527.5</v>
      </c>
    </row>
    <row r="3045" spans="1:8" x14ac:dyDescent="0.25">
      <c r="A3045" t="s">
        <v>624</v>
      </c>
      <c r="B3045">
        <v>38</v>
      </c>
      <c r="C3045" t="s">
        <v>445</v>
      </c>
      <c r="D3045" t="s">
        <v>66</v>
      </c>
      <c r="E3045" t="s">
        <v>79</v>
      </c>
      <c r="F3045" t="s">
        <v>468</v>
      </c>
      <c r="G3045">
        <v>0</v>
      </c>
      <c r="H3045">
        <v>253401.5</v>
      </c>
    </row>
    <row r="3046" spans="1:8" x14ac:dyDescent="0.25">
      <c r="A3046" t="s">
        <v>624</v>
      </c>
      <c r="B3046">
        <v>39</v>
      </c>
      <c r="C3046" t="s">
        <v>446</v>
      </c>
      <c r="D3046" t="s">
        <v>67</v>
      </c>
      <c r="E3046" t="s">
        <v>79</v>
      </c>
      <c r="F3046" t="s">
        <v>468</v>
      </c>
      <c r="G3046">
        <v>0</v>
      </c>
      <c r="H3046">
        <v>95587.5</v>
      </c>
    </row>
    <row r="3047" spans="1:8" x14ac:dyDescent="0.25">
      <c r="A3047" t="s">
        <v>624</v>
      </c>
      <c r="B3047">
        <v>40</v>
      </c>
      <c r="C3047" t="s">
        <v>447</v>
      </c>
      <c r="D3047" t="s">
        <v>68</v>
      </c>
      <c r="E3047" t="s">
        <v>79</v>
      </c>
      <c r="F3047" t="s">
        <v>468</v>
      </c>
      <c r="G3047">
        <v>0</v>
      </c>
      <c r="H3047">
        <v>103910</v>
      </c>
    </row>
    <row r="3048" spans="1:8" x14ac:dyDescent="0.25">
      <c r="A3048" t="s">
        <v>624</v>
      </c>
      <c r="B3048">
        <v>42</v>
      </c>
      <c r="C3048" t="s">
        <v>448</v>
      </c>
      <c r="D3048" t="s">
        <v>69</v>
      </c>
      <c r="E3048" t="s">
        <v>79</v>
      </c>
      <c r="F3048" t="s">
        <v>468</v>
      </c>
      <c r="G3048">
        <v>0</v>
      </c>
      <c r="H3048">
        <v>569880.5</v>
      </c>
    </row>
    <row r="3049" spans="1:8" x14ac:dyDescent="0.25">
      <c r="A3049" t="s">
        <v>624</v>
      </c>
      <c r="B3049">
        <v>68</v>
      </c>
      <c r="C3049" t="s">
        <v>89</v>
      </c>
      <c r="D3049" t="s">
        <v>90</v>
      </c>
      <c r="E3049" t="s">
        <v>91</v>
      </c>
      <c r="F3049" t="s">
        <v>468</v>
      </c>
      <c r="G3049">
        <v>0</v>
      </c>
      <c r="H3049">
        <v>22230</v>
      </c>
    </row>
    <row r="3050" spans="1:8" x14ac:dyDescent="0.25">
      <c r="A3050" t="s">
        <v>624</v>
      </c>
      <c r="B3050">
        <v>74</v>
      </c>
      <c r="C3050" t="s">
        <v>92</v>
      </c>
      <c r="D3050" t="s">
        <v>93</v>
      </c>
      <c r="E3050" t="s">
        <v>91</v>
      </c>
      <c r="F3050" t="s">
        <v>468</v>
      </c>
      <c r="G3050">
        <v>0</v>
      </c>
      <c r="H3050">
        <v>90463.75</v>
      </c>
    </row>
    <row r="3051" spans="1:8" x14ac:dyDescent="0.25">
      <c r="A3051" t="s">
        <v>624</v>
      </c>
      <c r="B3051">
        <v>81</v>
      </c>
      <c r="C3051" t="s">
        <v>94</v>
      </c>
      <c r="D3051" t="s">
        <v>95</v>
      </c>
      <c r="E3051" t="s">
        <v>91</v>
      </c>
      <c r="F3051" t="s">
        <v>468</v>
      </c>
      <c r="G3051">
        <v>0</v>
      </c>
      <c r="H3051">
        <v>12838.5</v>
      </c>
    </row>
    <row r="3052" spans="1:8" x14ac:dyDescent="0.25">
      <c r="A3052" t="s">
        <v>624</v>
      </c>
      <c r="B3052">
        <v>82</v>
      </c>
      <c r="C3052" t="s">
        <v>96</v>
      </c>
      <c r="D3052" t="s">
        <v>97</v>
      </c>
      <c r="E3052" t="s">
        <v>91</v>
      </c>
      <c r="F3052" t="s">
        <v>468</v>
      </c>
      <c r="G3052">
        <v>0</v>
      </c>
      <c r="H3052">
        <v>53687.5</v>
      </c>
    </row>
    <row r="3053" spans="1:8" x14ac:dyDescent="0.25">
      <c r="A3053" t="s">
        <v>624</v>
      </c>
      <c r="B3053">
        <v>83</v>
      </c>
      <c r="C3053" t="s">
        <v>98</v>
      </c>
      <c r="D3053" t="s">
        <v>99</v>
      </c>
      <c r="E3053" t="s">
        <v>91</v>
      </c>
      <c r="F3053" t="s">
        <v>468</v>
      </c>
      <c r="G3053">
        <v>0</v>
      </c>
      <c r="H3053">
        <v>5632.5</v>
      </c>
    </row>
    <row r="3054" spans="1:8" x14ac:dyDescent="0.25">
      <c r="A3054" t="s">
        <v>624</v>
      </c>
      <c r="B3054">
        <v>86</v>
      </c>
      <c r="C3054" t="s">
        <v>100</v>
      </c>
      <c r="D3054" t="s">
        <v>101</v>
      </c>
      <c r="E3054" t="s">
        <v>91</v>
      </c>
      <c r="F3054" t="s">
        <v>468</v>
      </c>
      <c r="G3054">
        <v>0</v>
      </c>
      <c r="H3054">
        <v>8215</v>
      </c>
    </row>
    <row r="3055" spans="1:8" x14ac:dyDescent="0.25">
      <c r="A3055" t="s">
        <v>624</v>
      </c>
      <c r="B3055">
        <v>87</v>
      </c>
      <c r="C3055" t="s">
        <v>102</v>
      </c>
      <c r="D3055" t="s">
        <v>103</v>
      </c>
      <c r="E3055" t="s">
        <v>91</v>
      </c>
      <c r="F3055" t="s">
        <v>468</v>
      </c>
      <c r="G3055">
        <v>0</v>
      </c>
      <c r="H3055">
        <v>3514.5</v>
      </c>
    </row>
    <row r="3056" spans="1:8" x14ac:dyDescent="0.25">
      <c r="A3056" t="s">
        <v>624</v>
      </c>
      <c r="B3056">
        <v>89</v>
      </c>
      <c r="C3056" t="s">
        <v>104</v>
      </c>
      <c r="D3056" t="s">
        <v>105</v>
      </c>
      <c r="E3056" t="s">
        <v>91</v>
      </c>
      <c r="F3056" t="s">
        <v>468</v>
      </c>
      <c r="G3056">
        <v>0</v>
      </c>
      <c r="H3056">
        <v>8373</v>
      </c>
    </row>
    <row r="3057" spans="1:8" x14ac:dyDescent="0.25">
      <c r="A3057" t="s">
        <v>624</v>
      </c>
      <c r="B3057">
        <v>91</v>
      </c>
      <c r="C3057" t="s">
        <v>106</v>
      </c>
      <c r="D3057" t="s">
        <v>107</v>
      </c>
      <c r="E3057" t="s">
        <v>91</v>
      </c>
      <c r="F3057" t="s">
        <v>468</v>
      </c>
      <c r="G3057">
        <v>0</v>
      </c>
      <c r="H3057">
        <v>4312.5</v>
      </c>
    </row>
    <row r="3058" spans="1:8" x14ac:dyDescent="0.25">
      <c r="A3058" t="s">
        <v>624</v>
      </c>
      <c r="B3058">
        <v>92</v>
      </c>
      <c r="C3058" t="s">
        <v>108</v>
      </c>
      <c r="D3058" t="s">
        <v>109</v>
      </c>
      <c r="E3058" t="s">
        <v>91</v>
      </c>
      <c r="F3058" t="s">
        <v>468</v>
      </c>
      <c r="G3058">
        <v>0</v>
      </c>
      <c r="H3058">
        <v>2105.75</v>
      </c>
    </row>
    <row r="3059" spans="1:8" x14ac:dyDescent="0.25">
      <c r="A3059" t="s">
        <v>624</v>
      </c>
      <c r="B3059">
        <v>93</v>
      </c>
      <c r="C3059" t="s">
        <v>110</v>
      </c>
      <c r="D3059" t="s">
        <v>111</v>
      </c>
      <c r="E3059" t="s">
        <v>91</v>
      </c>
      <c r="F3059" t="s">
        <v>468</v>
      </c>
      <c r="G3059">
        <v>0</v>
      </c>
      <c r="H3059">
        <v>26684.5</v>
      </c>
    </row>
    <row r="3060" spans="1:8" x14ac:dyDescent="0.25">
      <c r="A3060" t="s">
        <v>624</v>
      </c>
      <c r="B3060">
        <v>94</v>
      </c>
      <c r="C3060" t="s">
        <v>112</v>
      </c>
      <c r="D3060" t="s">
        <v>113</v>
      </c>
      <c r="E3060" t="s">
        <v>91</v>
      </c>
      <c r="F3060" t="s">
        <v>468</v>
      </c>
      <c r="G3060">
        <v>0</v>
      </c>
      <c r="H3060">
        <v>25984.5</v>
      </c>
    </row>
    <row r="3061" spans="1:8" x14ac:dyDescent="0.25">
      <c r="A3061" t="s">
        <v>624</v>
      </c>
      <c r="B3061">
        <v>95</v>
      </c>
      <c r="C3061" t="s">
        <v>114</v>
      </c>
      <c r="D3061" t="s">
        <v>115</v>
      </c>
      <c r="E3061" t="s">
        <v>91</v>
      </c>
      <c r="F3061" t="s">
        <v>468</v>
      </c>
      <c r="G3061">
        <v>0</v>
      </c>
      <c r="H3061">
        <v>11844.5</v>
      </c>
    </row>
    <row r="3062" spans="1:8" x14ac:dyDescent="0.25">
      <c r="A3062" t="s">
        <v>624</v>
      </c>
      <c r="B3062">
        <v>97</v>
      </c>
      <c r="C3062" t="s">
        <v>116</v>
      </c>
      <c r="D3062" t="s">
        <v>117</v>
      </c>
      <c r="E3062" t="s">
        <v>91</v>
      </c>
      <c r="F3062" t="s">
        <v>468</v>
      </c>
      <c r="G3062">
        <v>0</v>
      </c>
      <c r="H3062">
        <v>7971.5</v>
      </c>
    </row>
    <row r="3063" spans="1:8" x14ac:dyDescent="0.25">
      <c r="A3063" t="s">
        <v>624</v>
      </c>
      <c r="B3063">
        <v>98</v>
      </c>
      <c r="C3063" t="s">
        <v>118</v>
      </c>
      <c r="D3063" t="s">
        <v>119</v>
      </c>
      <c r="E3063" t="s">
        <v>91</v>
      </c>
      <c r="F3063" t="s">
        <v>468</v>
      </c>
      <c r="G3063">
        <v>0</v>
      </c>
      <c r="H3063">
        <v>4280</v>
      </c>
    </row>
    <row r="3064" spans="1:8" x14ac:dyDescent="0.25">
      <c r="A3064" t="s">
        <v>624</v>
      </c>
      <c r="B3064" t="s">
        <v>120</v>
      </c>
      <c r="C3064" t="s">
        <v>121</v>
      </c>
      <c r="D3064" t="s">
        <v>122</v>
      </c>
      <c r="E3064" t="s">
        <v>91</v>
      </c>
      <c r="F3064" t="s">
        <v>468</v>
      </c>
      <c r="G3064">
        <v>0</v>
      </c>
      <c r="H3064">
        <v>13038</v>
      </c>
    </row>
    <row r="3065" spans="1:8" x14ac:dyDescent="0.25">
      <c r="A3065" t="s">
        <v>624</v>
      </c>
      <c r="B3065" t="s">
        <v>123</v>
      </c>
      <c r="C3065" t="s">
        <v>124</v>
      </c>
      <c r="D3065" t="s">
        <v>125</v>
      </c>
      <c r="E3065" t="s">
        <v>91</v>
      </c>
      <c r="F3065" t="s">
        <v>468</v>
      </c>
      <c r="G3065">
        <v>0</v>
      </c>
      <c r="H3065">
        <v>9000</v>
      </c>
    </row>
    <row r="3066" spans="1:8" x14ac:dyDescent="0.25">
      <c r="A3066" t="s">
        <v>624</v>
      </c>
      <c r="B3066" t="s">
        <v>126</v>
      </c>
      <c r="C3066" t="s">
        <v>127</v>
      </c>
      <c r="D3066" t="s">
        <v>128</v>
      </c>
      <c r="E3066" t="s">
        <v>91</v>
      </c>
      <c r="F3066" t="s">
        <v>468</v>
      </c>
      <c r="G3066">
        <v>0</v>
      </c>
      <c r="H3066">
        <v>25983.75</v>
      </c>
    </row>
    <row r="3067" spans="1:8" x14ac:dyDescent="0.25">
      <c r="A3067" t="s">
        <v>624</v>
      </c>
      <c r="B3067" t="s">
        <v>129</v>
      </c>
      <c r="C3067" t="s">
        <v>130</v>
      </c>
      <c r="D3067" t="s">
        <v>131</v>
      </c>
      <c r="E3067" t="s">
        <v>91</v>
      </c>
      <c r="F3067" t="s">
        <v>468</v>
      </c>
      <c r="G3067">
        <v>0</v>
      </c>
      <c r="H3067">
        <v>55557.5</v>
      </c>
    </row>
    <row r="3068" spans="1:8" x14ac:dyDescent="0.25">
      <c r="A3068" t="s">
        <v>624</v>
      </c>
      <c r="B3068" t="s">
        <v>132</v>
      </c>
      <c r="C3068" t="s">
        <v>133</v>
      </c>
      <c r="D3068" t="s">
        <v>134</v>
      </c>
      <c r="E3068" t="s">
        <v>91</v>
      </c>
      <c r="F3068" t="s">
        <v>468</v>
      </c>
      <c r="G3068">
        <v>0</v>
      </c>
      <c r="H3068">
        <v>4665.75</v>
      </c>
    </row>
    <row r="3069" spans="1:8" x14ac:dyDescent="0.25">
      <c r="A3069" t="s">
        <v>624</v>
      </c>
      <c r="B3069" t="s">
        <v>135</v>
      </c>
      <c r="C3069" t="s">
        <v>136</v>
      </c>
      <c r="D3069" t="s">
        <v>137</v>
      </c>
      <c r="E3069" t="s">
        <v>91</v>
      </c>
      <c r="F3069" t="s">
        <v>468</v>
      </c>
      <c r="G3069">
        <v>0</v>
      </c>
      <c r="H3069">
        <v>18676.25</v>
      </c>
    </row>
    <row r="3070" spans="1:8" x14ac:dyDescent="0.25">
      <c r="A3070" t="s">
        <v>624</v>
      </c>
      <c r="B3070" t="s">
        <v>138</v>
      </c>
      <c r="C3070" t="s">
        <v>139</v>
      </c>
      <c r="D3070" t="s">
        <v>140</v>
      </c>
      <c r="E3070" t="s">
        <v>91</v>
      </c>
      <c r="F3070" t="s">
        <v>468</v>
      </c>
      <c r="G3070">
        <v>0</v>
      </c>
      <c r="H3070">
        <v>2150</v>
      </c>
    </row>
    <row r="3071" spans="1:8" x14ac:dyDescent="0.25">
      <c r="A3071" t="s">
        <v>624</v>
      </c>
      <c r="B3071" t="s">
        <v>141</v>
      </c>
      <c r="C3071" t="s">
        <v>142</v>
      </c>
      <c r="D3071" t="s">
        <v>143</v>
      </c>
      <c r="E3071" t="s">
        <v>91</v>
      </c>
      <c r="F3071" t="s">
        <v>468</v>
      </c>
      <c r="G3071">
        <v>0</v>
      </c>
      <c r="H3071">
        <v>3298.5</v>
      </c>
    </row>
    <row r="3072" spans="1:8" x14ac:dyDescent="0.25">
      <c r="A3072" t="s">
        <v>624</v>
      </c>
      <c r="B3072" t="s">
        <v>144</v>
      </c>
      <c r="C3072" t="s">
        <v>145</v>
      </c>
      <c r="D3072" t="s">
        <v>146</v>
      </c>
      <c r="E3072" t="s">
        <v>91</v>
      </c>
      <c r="F3072" t="s">
        <v>468</v>
      </c>
      <c r="G3072">
        <v>0</v>
      </c>
      <c r="H3072">
        <v>3174</v>
      </c>
    </row>
    <row r="3073" spans="1:8" x14ac:dyDescent="0.25">
      <c r="A3073" t="s">
        <v>624</v>
      </c>
      <c r="B3073" t="s">
        <v>147</v>
      </c>
      <c r="C3073" t="s">
        <v>148</v>
      </c>
      <c r="D3073" t="s">
        <v>149</v>
      </c>
      <c r="E3073" t="s">
        <v>91</v>
      </c>
      <c r="F3073" t="s">
        <v>468</v>
      </c>
      <c r="G3073">
        <v>0</v>
      </c>
      <c r="H3073">
        <v>5150</v>
      </c>
    </row>
    <row r="3074" spans="1:8" x14ac:dyDescent="0.25">
      <c r="A3074" t="s">
        <v>624</v>
      </c>
      <c r="B3074" t="s">
        <v>150</v>
      </c>
      <c r="C3074" t="s">
        <v>151</v>
      </c>
      <c r="D3074" t="s">
        <v>152</v>
      </c>
      <c r="E3074" t="s">
        <v>91</v>
      </c>
      <c r="F3074" t="s">
        <v>468</v>
      </c>
      <c r="G3074">
        <v>0</v>
      </c>
      <c r="H3074">
        <v>16683</v>
      </c>
    </row>
    <row r="3075" spans="1:8" x14ac:dyDescent="0.25">
      <c r="A3075" t="s">
        <v>624</v>
      </c>
      <c r="B3075" t="s">
        <v>153</v>
      </c>
      <c r="C3075" t="s">
        <v>154</v>
      </c>
      <c r="D3075" t="s">
        <v>155</v>
      </c>
      <c r="E3075" t="s">
        <v>91</v>
      </c>
      <c r="F3075" t="s">
        <v>468</v>
      </c>
      <c r="G3075">
        <v>0</v>
      </c>
      <c r="H3075">
        <v>19367.5</v>
      </c>
    </row>
    <row r="3076" spans="1:8" x14ac:dyDescent="0.25">
      <c r="A3076" t="s">
        <v>624</v>
      </c>
      <c r="B3076" t="s">
        <v>156</v>
      </c>
      <c r="C3076" t="s">
        <v>157</v>
      </c>
      <c r="D3076" t="s">
        <v>158</v>
      </c>
      <c r="E3076" t="s">
        <v>91</v>
      </c>
      <c r="F3076" t="s">
        <v>468</v>
      </c>
      <c r="G3076">
        <v>0</v>
      </c>
      <c r="H3076">
        <v>12625</v>
      </c>
    </row>
    <row r="3077" spans="1:8" x14ac:dyDescent="0.25">
      <c r="A3077" t="s">
        <v>624</v>
      </c>
      <c r="B3077" t="s">
        <v>159</v>
      </c>
      <c r="C3077" t="s">
        <v>160</v>
      </c>
      <c r="D3077" t="s">
        <v>161</v>
      </c>
      <c r="E3077" t="s">
        <v>91</v>
      </c>
      <c r="F3077" t="s">
        <v>468</v>
      </c>
      <c r="G3077">
        <v>0</v>
      </c>
      <c r="H3077">
        <v>10409.75</v>
      </c>
    </row>
    <row r="3078" spans="1:8" x14ac:dyDescent="0.25">
      <c r="A3078" t="s">
        <v>624</v>
      </c>
      <c r="B3078" t="s">
        <v>162</v>
      </c>
      <c r="C3078" t="s">
        <v>163</v>
      </c>
      <c r="D3078" t="s">
        <v>164</v>
      </c>
      <c r="E3078" t="s">
        <v>91</v>
      </c>
      <c r="F3078" t="s">
        <v>468</v>
      </c>
      <c r="G3078">
        <v>0</v>
      </c>
      <c r="H3078">
        <v>17680</v>
      </c>
    </row>
    <row r="3079" spans="1:8" x14ac:dyDescent="0.25">
      <c r="A3079" t="s">
        <v>624</v>
      </c>
      <c r="B3079" t="s">
        <v>165</v>
      </c>
      <c r="C3079" t="s">
        <v>166</v>
      </c>
      <c r="D3079" t="s">
        <v>167</v>
      </c>
      <c r="E3079" t="s">
        <v>91</v>
      </c>
      <c r="F3079" t="s">
        <v>468</v>
      </c>
      <c r="G3079">
        <v>0</v>
      </c>
      <c r="H3079">
        <v>31937.5</v>
      </c>
    </row>
    <row r="3080" spans="1:8" x14ac:dyDescent="0.25">
      <c r="A3080" t="s">
        <v>624</v>
      </c>
      <c r="B3080" t="s">
        <v>168</v>
      </c>
      <c r="C3080" t="s">
        <v>169</v>
      </c>
      <c r="D3080" t="s">
        <v>170</v>
      </c>
      <c r="E3080" t="s">
        <v>91</v>
      </c>
      <c r="F3080" t="s">
        <v>468</v>
      </c>
      <c r="G3080">
        <v>0</v>
      </c>
      <c r="H3080">
        <v>10945</v>
      </c>
    </row>
    <row r="3081" spans="1:8" x14ac:dyDescent="0.25">
      <c r="A3081" t="s">
        <v>624</v>
      </c>
      <c r="B3081" t="s">
        <v>171</v>
      </c>
      <c r="C3081" t="s">
        <v>172</v>
      </c>
      <c r="D3081" t="s">
        <v>173</v>
      </c>
      <c r="E3081" t="s">
        <v>91</v>
      </c>
      <c r="F3081" t="s">
        <v>468</v>
      </c>
      <c r="G3081">
        <v>0</v>
      </c>
      <c r="H3081">
        <v>10562.5</v>
      </c>
    </row>
    <row r="3082" spans="1:8" x14ac:dyDescent="0.25">
      <c r="A3082" t="s">
        <v>624</v>
      </c>
      <c r="B3082" t="s">
        <v>174</v>
      </c>
      <c r="C3082" t="s">
        <v>175</v>
      </c>
      <c r="D3082" t="s">
        <v>176</v>
      </c>
      <c r="E3082" t="s">
        <v>91</v>
      </c>
      <c r="F3082" t="s">
        <v>468</v>
      </c>
      <c r="G3082">
        <v>0</v>
      </c>
      <c r="H3082">
        <v>2470</v>
      </c>
    </row>
    <row r="3083" spans="1:8" x14ac:dyDescent="0.25">
      <c r="A3083" t="s">
        <v>624</v>
      </c>
      <c r="B3083" t="s">
        <v>177</v>
      </c>
      <c r="C3083" t="s">
        <v>178</v>
      </c>
      <c r="D3083" t="s">
        <v>179</v>
      </c>
      <c r="E3083" t="s">
        <v>91</v>
      </c>
      <c r="F3083" t="s">
        <v>468</v>
      </c>
      <c r="G3083">
        <v>0</v>
      </c>
      <c r="H3083">
        <v>24610</v>
      </c>
    </row>
    <row r="3084" spans="1:8" x14ac:dyDescent="0.25">
      <c r="A3084" t="s">
        <v>624</v>
      </c>
      <c r="B3084" t="s">
        <v>180</v>
      </c>
      <c r="C3084" t="s">
        <v>181</v>
      </c>
      <c r="D3084" t="s">
        <v>182</v>
      </c>
      <c r="E3084" t="s">
        <v>91</v>
      </c>
      <c r="F3084" t="s">
        <v>468</v>
      </c>
      <c r="G3084">
        <v>0</v>
      </c>
      <c r="H3084">
        <v>21060</v>
      </c>
    </row>
    <row r="3085" spans="1:8" x14ac:dyDescent="0.25">
      <c r="A3085" t="s">
        <v>624</v>
      </c>
      <c r="B3085" t="s">
        <v>183</v>
      </c>
      <c r="C3085" t="s">
        <v>184</v>
      </c>
      <c r="D3085" t="s">
        <v>185</v>
      </c>
      <c r="E3085" t="s">
        <v>91</v>
      </c>
      <c r="F3085" t="s">
        <v>468</v>
      </c>
      <c r="G3085">
        <v>0</v>
      </c>
      <c r="H3085">
        <v>21762.25</v>
      </c>
    </row>
    <row r="3086" spans="1:8" x14ac:dyDescent="0.25">
      <c r="A3086" t="s">
        <v>624</v>
      </c>
      <c r="B3086" t="s">
        <v>186</v>
      </c>
      <c r="C3086" t="s">
        <v>187</v>
      </c>
      <c r="D3086" t="s">
        <v>188</v>
      </c>
      <c r="E3086" t="s">
        <v>91</v>
      </c>
      <c r="F3086" t="s">
        <v>468</v>
      </c>
      <c r="G3086">
        <v>0</v>
      </c>
      <c r="H3086">
        <v>27570</v>
      </c>
    </row>
    <row r="3087" spans="1:8" x14ac:dyDescent="0.25">
      <c r="A3087" t="s">
        <v>624</v>
      </c>
      <c r="B3087" t="s">
        <v>189</v>
      </c>
      <c r="C3087" t="s">
        <v>190</v>
      </c>
      <c r="D3087" t="s">
        <v>191</v>
      </c>
      <c r="E3087" t="s">
        <v>91</v>
      </c>
      <c r="F3087" t="s">
        <v>468</v>
      </c>
      <c r="G3087">
        <v>0</v>
      </c>
      <c r="H3087">
        <v>16000</v>
      </c>
    </row>
    <row r="3088" spans="1:8" x14ac:dyDescent="0.25">
      <c r="A3088" t="s">
        <v>624</v>
      </c>
      <c r="B3088" t="s">
        <v>192</v>
      </c>
      <c r="C3088" t="s">
        <v>193</v>
      </c>
      <c r="D3088" t="s">
        <v>194</v>
      </c>
      <c r="E3088" t="s">
        <v>91</v>
      </c>
      <c r="F3088" t="s">
        <v>468</v>
      </c>
      <c r="G3088">
        <v>0</v>
      </c>
      <c r="H3088">
        <v>5271.75</v>
      </c>
    </row>
    <row r="3089" spans="1:8" x14ac:dyDescent="0.25">
      <c r="A3089" t="s">
        <v>624</v>
      </c>
      <c r="B3089" t="s">
        <v>195</v>
      </c>
      <c r="C3089" t="s">
        <v>196</v>
      </c>
      <c r="D3089" t="s">
        <v>197</v>
      </c>
      <c r="E3089" t="s">
        <v>91</v>
      </c>
      <c r="F3089" t="s">
        <v>468</v>
      </c>
      <c r="G3089">
        <v>0</v>
      </c>
      <c r="H3089">
        <v>21723.5</v>
      </c>
    </row>
    <row r="3090" spans="1:8" x14ac:dyDescent="0.25">
      <c r="A3090" t="s">
        <v>624</v>
      </c>
      <c r="B3090" t="s">
        <v>198</v>
      </c>
      <c r="C3090" t="s">
        <v>199</v>
      </c>
      <c r="D3090" t="s">
        <v>200</v>
      </c>
      <c r="E3090" t="s">
        <v>91</v>
      </c>
      <c r="F3090" t="s">
        <v>468</v>
      </c>
      <c r="G3090">
        <v>0</v>
      </c>
      <c r="H3090">
        <v>14675</v>
      </c>
    </row>
    <row r="3091" spans="1:8" x14ac:dyDescent="0.25">
      <c r="A3091" t="s">
        <v>624</v>
      </c>
      <c r="B3091" t="s">
        <v>201</v>
      </c>
      <c r="C3091" t="s">
        <v>202</v>
      </c>
      <c r="D3091" t="s">
        <v>203</v>
      </c>
      <c r="E3091" t="s">
        <v>91</v>
      </c>
      <c r="F3091" t="s">
        <v>468</v>
      </c>
      <c r="G3091">
        <v>0</v>
      </c>
      <c r="H3091">
        <v>50768.5</v>
      </c>
    </row>
    <row r="3092" spans="1:8" x14ac:dyDescent="0.25">
      <c r="A3092" t="s">
        <v>624</v>
      </c>
      <c r="B3092" t="s">
        <v>204</v>
      </c>
      <c r="C3092" t="s">
        <v>205</v>
      </c>
      <c r="D3092" t="s">
        <v>206</v>
      </c>
      <c r="E3092" t="s">
        <v>91</v>
      </c>
      <c r="F3092" t="s">
        <v>468</v>
      </c>
      <c r="G3092">
        <v>0</v>
      </c>
      <c r="H3092">
        <v>38401</v>
      </c>
    </row>
    <row r="3093" spans="1:8" x14ac:dyDescent="0.25">
      <c r="A3093" t="s">
        <v>624</v>
      </c>
      <c r="B3093" t="s">
        <v>207</v>
      </c>
      <c r="C3093" t="s">
        <v>208</v>
      </c>
      <c r="D3093" t="s">
        <v>209</v>
      </c>
      <c r="E3093" t="s">
        <v>91</v>
      </c>
      <c r="F3093" t="s">
        <v>468</v>
      </c>
      <c r="G3093">
        <v>0</v>
      </c>
      <c r="H3093">
        <v>21200</v>
      </c>
    </row>
    <row r="3094" spans="1:8" x14ac:dyDescent="0.25">
      <c r="A3094" t="s">
        <v>624</v>
      </c>
      <c r="B3094" t="s">
        <v>210</v>
      </c>
      <c r="C3094" t="s">
        <v>211</v>
      </c>
      <c r="D3094" t="s">
        <v>212</v>
      </c>
      <c r="E3094" t="s">
        <v>91</v>
      </c>
      <c r="F3094" t="s">
        <v>468</v>
      </c>
      <c r="G3094">
        <v>0</v>
      </c>
      <c r="H3094">
        <v>11821.5</v>
      </c>
    </row>
    <row r="3095" spans="1:8" x14ac:dyDescent="0.25">
      <c r="A3095" t="s">
        <v>624</v>
      </c>
      <c r="B3095" t="s">
        <v>213</v>
      </c>
      <c r="C3095" t="s">
        <v>214</v>
      </c>
      <c r="D3095" t="s">
        <v>215</v>
      </c>
      <c r="E3095" t="s">
        <v>91</v>
      </c>
      <c r="F3095" t="s">
        <v>468</v>
      </c>
      <c r="G3095">
        <v>0</v>
      </c>
      <c r="H3095">
        <v>0</v>
      </c>
    </row>
    <row r="3096" spans="1:8" x14ac:dyDescent="0.25">
      <c r="A3096" t="s">
        <v>624</v>
      </c>
      <c r="B3096" t="s">
        <v>216</v>
      </c>
      <c r="C3096" t="s">
        <v>217</v>
      </c>
      <c r="D3096" t="s">
        <v>218</v>
      </c>
      <c r="E3096" t="s">
        <v>91</v>
      </c>
      <c r="F3096" t="s">
        <v>468</v>
      </c>
      <c r="G3096">
        <v>0</v>
      </c>
      <c r="H3096">
        <v>7590</v>
      </c>
    </row>
    <row r="3097" spans="1:8" x14ac:dyDescent="0.25">
      <c r="A3097" t="s">
        <v>624</v>
      </c>
      <c r="B3097" t="s">
        <v>219</v>
      </c>
      <c r="C3097" t="s">
        <v>220</v>
      </c>
      <c r="D3097" t="s">
        <v>221</v>
      </c>
      <c r="E3097" t="s">
        <v>91</v>
      </c>
      <c r="F3097" t="s">
        <v>468</v>
      </c>
      <c r="G3097">
        <v>0</v>
      </c>
      <c r="H3097">
        <v>11750</v>
      </c>
    </row>
    <row r="3098" spans="1:8" x14ac:dyDescent="0.25">
      <c r="A3098" t="s">
        <v>624</v>
      </c>
      <c r="B3098" t="s">
        <v>222</v>
      </c>
      <c r="C3098" t="s">
        <v>223</v>
      </c>
      <c r="D3098" t="s">
        <v>224</v>
      </c>
      <c r="E3098" t="s">
        <v>91</v>
      </c>
      <c r="F3098" t="s">
        <v>468</v>
      </c>
      <c r="G3098">
        <v>0</v>
      </c>
      <c r="H3098">
        <v>6000</v>
      </c>
    </row>
    <row r="3099" spans="1:8" x14ac:dyDescent="0.25">
      <c r="A3099" t="s">
        <v>624</v>
      </c>
      <c r="B3099" t="s">
        <v>225</v>
      </c>
      <c r="C3099" t="s">
        <v>226</v>
      </c>
      <c r="D3099" t="s">
        <v>227</v>
      </c>
      <c r="E3099" t="s">
        <v>91</v>
      </c>
      <c r="F3099" t="s">
        <v>468</v>
      </c>
      <c r="G3099">
        <v>0</v>
      </c>
      <c r="H3099">
        <v>9272</v>
      </c>
    </row>
    <row r="3100" spans="1:8" x14ac:dyDescent="0.25">
      <c r="A3100" t="s">
        <v>624</v>
      </c>
      <c r="B3100" t="s">
        <v>228</v>
      </c>
      <c r="C3100" t="s">
        <v>229</v>
      </c>
      <c r="D3100" t="s">
        <v>230</v>
      </c>
      <c r="E3100" t="s">
        <v>91</v>
      </c>
      <c r="F3100" t="s">
        <v>468</v>
      </c>
      <c r="G3100">
        <v>0</v>
      </c>
      <c r="H3100">
        <v>5750</v>
      </c>
    </row>
    <row r="3101" spans="1:8" x14ac:dyDescent="0.25">
      <c r="A3101" t="s">
        <v>624</v>
      </c>
      <c r="B3101" t="s">
        <v>231</v>
      </c>
      <c r="C3101" t="s">
        <v>232</v>
      </c>
      <c r="D3101" t="s">
        <v>233</v>
      </c>
      <c r="E3101" t="s">
        <v>91</v>
      </c>
      <c r="F3101" t="s">
        <v>468</v>
      </c>
      <c r="G3101">
        <v>0</v>
      </c>
      <c r="H3101">
        <v>8872.5</v>
      </c>
    </row>
    <row r="3102" spans="1:8" x14ac:dyDescent="0.25">
      <c r="A3102" t="s">
        <v>624</v>
      </c>
      <c r="B3102" t="s">
        <v>234</v>
      </c>
      <c r="C3102" t="s">
        <v>235</v>
      </c>
      <c r="D3102" t="s">
        <v>236</v>
      </c>
      <c r="E3102" t="s">
        <v>91</v>
      </c>
      <c r="F3102" t="s">
        <v>468</v>
      </c>
      <c r="G3102">
        <v>0</v>
      </c>
      <c r="H3102">
        <v>8562.5</v>
      </c>
    </row>
    <row r="3103" spans="1:8" x14ac:dyDescent="0.25">
      <c r="A3103" t="s">
        <v>624</v>
      </c>
      <c r="B3103" t="s">
        <v>237</v>
      </c>
      <c r="C3103" t="s">
        <v>238</v>
      </c>
      <c r="D3103" t="s">
        <v>239</v>
      </c>
      <c r="E3103" t="s">
        <v>91</v>
      </c>
      <c r="F3103" t="s">
        <v>468</v>
      </c>
      <c r="G3103">
        <v>0</v>
      </c>
      <c r="H3103">
        <v>13887.5</v>
      </c>
    </row>
    <row r="3104" spans="1:8" x14ac:dyDescent="0.25">
      <c r="A3104" t="s">
        <v>624</v>
      </c>
      <c r="B3104" t="s">
        <v>240</v>
      </c>
      <c r="C3104" t="s">
        <v>241</v>
      </c>
      <c r="D3104" t="s">
        <v>242</v>
      </c>
      <c r="E3104" t="s">
        <v>91</v>
      </c>
      <c r="F3104" t="s">
        <v>468</v>
      </c>
      <c r="G3104">
        <v>0</v>
      </c>
      <c r="H3104">
        <v>7779.25</v>
      </c>
    </row>
    <row r="3105" spans="1:8" x14ac:dyDescent="0.25">
      <c r="A3105" t="s">
        <v>624</v>
      </c>
      <c r="B3105" t="s">
        <v>243</v>
      </c>
      <c r="C3105" t="s">
        <v>244</v>
      </c>
      <c r="D3105" t="s">
        <v>245</v>
      </c>
      <c r="E3105" t="s">
        <v>91</v>
      </c>
      <c r="F3105" t="s">
        <v>468</v>
      </c>
      <c r="G3105">
        <v>0</v>
      </c>
      <c r="H3105">
        <v>43047.5</v>
      </c>
    </row>
    <row r="3106" spans="1:8" x14ac:dyDescent="0.25">
      <c r="A3106" t="s">
        <v>624</v>
      </c>
      <c r="B3106" t="s">
        <v>246</v>
      </c>
      <c r="C3106" t="s">
        <v>247</v>
      </c>
      <c r="D3106" t="s">
        <v>248</v>
      </c>
      <c r="E3106" t="s">
        <v>91</v>
      </c>
      <c r="F3106" t="s">
        <v>468</v>
      </c>
      <c r="G3106">
        <v>0</v>
      </c>
      <c r="H3106">
        <v>18716.25</v>
      </c>
    </row>
    <row r="3107" spans="1:8" x14ac:dyDescent="0.25">
      <c r="A3107" t="s">
        <v>624</v>
      </c>
      <c r="B3107" t="s">
        <v>249</v>
      </c>
      <c r="C3107" t="s">
        <v>250</v>
      </c>
      <c r="D3107" t="s">
        <v>251</v>
      </c>
      <c r="E3107" t="s">
        <v>91</v>
      </c>
      <c r="F3107" t="s">
        <v>468</v>
      </c>
      <c r="G3107">
        <v>0</v>
      </c>
      <c r="H3107">
        <v>3589</v>
      </c>
    </row>
    <row r="3108" spans="1:8" x14ac:dyDescent="0.25">
      <c r="A3108" t="s">
        <v>624</v>
      </c>
      <c r="B3108" t="s">
        <v>252</v>
      </c>
      <c r="C3108" t="s">
        <v>253</v>
      </c>
      <c r="D3108" t="s">
        <v>254</v>
      </c>
      <c r="E3108" t="s">
        <v>91</v>
      </c>
      <c r="F3108" t="s">
        <v>468</v>
      </c>
      <c r="G3108">
        <v>0</v>
      </c>
      <c r="H3108">
        <v>14452.5</v>
      </c>
    </row>
    <row r="3109" spans="1:8" x14ac:dyDescent="0.25">
      <c r="A3109" t="s">
        <v>624</v>
      </c>
      <c r="B3109" t="s">
        <v>255</v>
      </c>
      <c r="C3109" t="s">
        <v>256</v>
      </c>
      <c r="D3109" t="s">
        <v>257</v>
      </c>
      <c r="E3109" t="s">
        <v>91</v>
      </c>
      <c r="F3109" t="s">
        <v>468</v>
      </c>
      <c r="G3109">
        <v>0</v>
      </c>
      <c r="H3109">
        <v>5469.75</v>
      </c>
    </row>
    <row r="3110" spans="1:8" x14ac:dyDescent="0.25">
      <c r="A3110" t="s">
        <v>624</v>
      </c>
      <c r="B3110" t="s">
        <v>258</v>
      </c>
      <c r="C3110" t="s">
        <v>259</v>
      </c>
      <c r="D3110" t="s">
        <v>260</v>
      </c>
      <c r="E3110" t="s">
        <v>91</v>
      </c>
      <c r="F3110" t="s">
        <v>468</v>
      </c>
      <c r="G3110">
        <v>0</v>
      </c>
      <c r="H3110">
        <v>32283.5</v>
      </c>
    </row>
    <row r="3111" spans="1:8" x14ac:dyDescent="0.25">
      <c r="A3111" t="s">
        <v>624</v>
      </c>
      <c r="B3111" t="s">
        <v>261</v>
      </c>
      <c r="C3111" t="s">
        <v>262</v>
      </c>
      <c r="D3111" t="s">
        <v>263</v>
      </c>
      <c r="E3111" t="s">
        <v>91</v>
      </c>
      <c r="F3111" t="s">
        <v>468</v>
      </c>
      <c r="G3111">
        <v>0</v>
      </c>
      <c r="H3111">
        <v>20881.25</v>
      </c>
    </row>
    <row r="3112" spans="1:8" x14ac:dyDescent="0.25">
      <c r="A3112" t="s">
        <v>624</v>
      </c>
      <c r="B3112" t="s">
        <v>264</v>
      </c>
      <c r="C3112" t="s">
        <v>265</v>
      </c>
      <c r="D3112" t="s">
        <v>266</v>
      </c>
      <c r="E3112" t="s">
        <v>91</v>
      </c>
      <c r="F3112" t="s">
        <v>468</v>
      </c>
      <c r="G3112">
        <v>0</v>
      </c>
      <c r="H3112">
        <v>27616.25</v>
      </c>
    </row>
    <row r="3113" spans="1:8" x14ac:dyDescent="0.25">
      <c r="A3113" t="s">
        <v>624</v>
      </c>
      <c r="B3113" t="s">
        <v>267</v>
      </c>
      <c r="C3113" t="s">
        <v>268</v>
      </c>
      <c r="D3113" t="s">
        <v>269</v>
      </c>
      <c r="E3113" t="s">
        <v>91</v>
      </c>
      <c r="F3113" t="s">
        <v>468</v>
      </c>
      <c r="G3113">
        <v>0</v>
      </c>
      <c r="H3113">
        <v>32212.5</v>
      </c>
    </row>
    <row r="3114" spans="1:8" x14ac:dyDescent="0.25">
      <c r="A3114" t="s">
        <v>624</v>
      </c>
      <c r="B3114" t="s">
        <v>270</v>
      </c>
      <c r="C3114" t="s">
        <v>271</v>
      </c>
      <c r="D3114" t="s">
        <v>272</v>
      </c>
      <c r="E3114" t="s">
        <v>91</v>
      </c>
      <c r="F3114" t="s">
        <v>468</v>
      </c>
      <c r="G3114">
        <v>0</v>
      </c>
      <c r="H3114">
        <v>18505.5</v>
      </c>
    </row>
    <row r="3115" spans="1:8" x14ac:dyDescent="0.25">
      <c r="A3115" t="s">
        <v>624</v>
      </c>
      <c r="B3115" t="s">
        <v>273</v>
      </c>
      <c r="C3115" t="s">
        <v>274</v>
      </c>
      <c r="D3115" t="s">
        <v>275</v>
      </c>
      <c r="E3115" t="s">
        <v>91</v>
      </c>
      <c r="F3115" t="s">
        <v>468</v>
      </c>
      <c r="G3115">
        <v>0</v>
      </c>
      <c r="H3115">
        <v>13082.5</v>
      </c>
    </row>
    <row r="3116" spans="1:8" x14ac:dyDescent="0.25">
      <c r="A3116" t="s">
        <v>624</v>
      </c>
      <c r="B3116" t="s">
        <v>276</v>
      </c>
      <c r="C3116" t="s">
        <v>277</v>
      </c>
      <c r="D3116" t="s">
        <v>278</v>
      </c>
      <c r="E3116" t="s">
        <v>91</v>
      </c>
      <c r="F3116" t="s">
        <v>468</v>
      </c>
      <c r="G3116">
        <v>0</v>
      </c>
      <c r="H3116">
        <v>20729.75</v>
      </c>
    </row>
    <row r="3117" spans="1:8" x14ac:dyDescent="0.25">
      <c r="A3117" t="s">
        <v>624</v>
      </c>
      <c r="B3117" t="s">
        <v>279</v>
      </c>
      <c r="C3117" t="s">
        <v>280</v>
      </c>
      <c r="D3117" t="s">
        <v>281</v>
      </c>
      <c r="E3117" t="s">
        <v>91</v>
      </c>
      <c r="F3117" t="s">
        <v>468</v>
      </c>
      <c r="G3117">
        <v>0</v>
      </c>
      <c r="H3117">
        <v>5275</v>
      </c>
    </row>
    <row r="3118" spans="1:8" x14ac:dyDescent="0.25">
      <c r="A3118" t="s">
        <v>624</v>
      </c>
      <c r="B3118" t="s">
        <v>282</v>
      </c>
      <c r="C3118" t="s">
        <v>283</v>
      </c>
      <c r="D3118" t="s">
        <v>284</v>
      </c>
      <c r="E3118" t="s">
        <v>91</v>
      </c>
      <c r="F3118" t="s">
        <v>468</v>
      </c>
      <c r="G3118">
        <v>0</v>
      </c>
      <c r="H3118">
        <v>10220</v>
      </c>
    </row>
    <row r="3119" spans="1:8" x14ac:dyDescent="0.25">
      <c r="A3119" t="s">
        <v>624</v>
      </c>
      <c r="B3119" t="s">
        <v>285</v>
      </c>
      <c r="C3119" t="s">
        <v>286</v>
      </c>
      <c r="D3119" t="s">
        <v>287</v>
      </c>
      <c r="E3119" t="s">
        <v>91</v>
      </c>
      <c r="F3119" t="s">
        <v>468</v>
      </c>
      <c r="G3119">
        <v>0</v>
      </c>
      <c r="H3119">
        <v>15326</v>
      </c>
    </row>
    <row r="3120" spans="1:8" x14ac:dyDescent="0.25">
      <c r="A3120" t="s">
        <v>624</v>
      </c>
      <c r="B3120" t="s">
        <v>288</v>
      </c>
      <c r="C3120" t="s">
        <v>289</v>
      </c>
      <c r="D3120" t="s">
        <v>290</v>
      </c>
      <c r="E3120" t="s">
        <v>91</v>
      </c>
      <c r="F3120" t="s">
        <v>468</v>
      </c>
      <c r="G3120">
        <v>0</v>
      </c>
      <c r="H3120">
        <v>11542</v>
      </c>
    </row>
    <row r="3121" spans="1:8" x14ac:dyDescent="0.25">
      <c r="A3121" t="s">
        <v>624</v>
      </c>
      <c r="B3121" t="s">
        <v>291</v>
      </c>
      <c r="C3121" t="s">
        <v>292</v>
      </c>
      <c r="D3121" t="s">
        <v>293</v>
      </c>
      <c r="E3121" t="s">
        <v>91</v>
      </c>
      <c r="F3121" t="s">
        <v>468</v>
      </c>
      <c r="G3121">
        <v>0</v>
      </c>
      <c r="H3121">
        <v>0</v>
      </c>
    </row>
    <row r="3122" spans="1:8" x14ac:dyDescent="0.25">
      <c r="A3122" t="s">
        <v>624</v>
      </c>
      <c r="B3122" t="s">
        <v>294</v>
      </c>
      <c r="C3122" t="s">
        <v>295</v>
      </c>
      <c r="D3122" t="s">
        <v>296</v>
      </c>
      <c r="E3122" t="s">
        <v>91</v>
      </c>
      <c r="F3122" t="s">
        <v>468</v>
      </c>
      <c r="G3122">
        <v>0</v>
      </c>
      <c r="H3122">
        <v>11500</v>
      </c>
    </row>
    <row r="3123" spans="1:8" x14ac:dyDescent="0.25">
      <c r="A3123" t="s">
        <v>624</v>
      </c>
      <c r="B3123" t="s">
        <v>297</v>
      </c>
      <c r="C3123" t="s">
        <v>298</v>
      </c>
      <c r="D3123" t="s">
        <v>299</v>
      </c>
      <c r="E3123" t="s">
        <v>91</v>
      </c>
      <c r="F3123" t="s">
        <v>468</v>
      </c>
      <c r="G3123">
        <v>0</v>
      </c>
      <c r="H3123">
        <v>15132.75</v>
      </c>
    </row>
    <row r="3124" spans="1:8" x14ac:dyDescent="0.25">
      <c r="A3124" t="s">
        <v>624</v>
      </c>
      <c r="B3124" t="s">
        <v>300</v>
      </c>
      <c r="C3124" t="s">
        <v>301</v>
      </c>
      <c r="D3124" t="s">
        <v>302</v>
      </c>
      <c r="E3124" t="s">
        <v>91</v>
      </c>
      <c r="F3124" t="s">
        <v>468</v>
      </c>
      <c r="G3124">
        <v>0</v>
      </c>
      <c r="H3124">
        <v>8300</v>
      </c>
    </row>
    <row r="3125" spans="1:8" x14ac:dyDescent="0.25">
      <c r="A3125" t="s">
        <v>624</v>
      </c>
      <c r="B3125" t="s">
        <v>303</v>
      </c>
      <c r="C3125" t="s">
        <v>304</v>
      </c>
      <c r="D3125" t="s">
        <v>305</v>
      </c>
      <c r="E3125" t="s">
        <v>91</v>
      </c>
      <c r="F3125" t="s">
        <v>468</v>
      </c>
      <c r="G3125">
        <v>0</v>
      </c>
      <c r="H3125">
        <v>13672.5</v>
      </c>
    </row>
    <row r="3126" spans="1:8" x14ac:dyDescent="0.25">
      <c r="A3126" t="s">
        <v>624</v>
      </c>
      <c r="B3126" t="s">
        <v>306</v>
      </c>
      <c r="C3126" t="s">
        <v>307</v>
      </c>
      <c r="D3126" t="s">
        <v>308</v>
      </c>
      <c r="E3126" t="s">
        <v>91</v>
      </c>
      <c r="F3126" t="s">
        <v>468</v>
      </c>
      <c r="G3126">
        <v>0</v>
      </c>
      <c r="H3126">
        <v>11935</v>
      </c>
    </row>
    <row r="3127" spans="1:8" x14ac:dyDescent="0.25">
      <c r="A3127" t="s">
        <v>624</v>
      </c>
      <c r="B3127" t="s">
        <v>309</v>
      </c>
      <c r="C3127" t="s">
        <v>310</v>
      </c>
      <c r="D3127" t="s">
        <v>311</v>
      </c>
      <c r="E3127" t="s">
        <v>91</v>
      </c>
      <c r="F3127" t="s">
        <v>468</v>
      </c>
      <c r="G3127">
        <v>0</v>
      </c>
      <c r="H3127">
        <v>6500</v>
      </c>
    </row>
    <row r="3128" spans="1:8" x14ac:dyDescent="0.25">
      <c r="A3128" t="s">
        <v>624</v>
      </c>
      <c r="B3128" t="s">
        <v>312</v>
      </c>
      <c r="C3128" t="s">
        <v>313</v>
      </c>
      <c r="D3128" t="s">
        <v>314</v>
      </c>
      <c r="E3128" t="s">
        <v>91</v>
      </c>
      <c r="F3128" t="s">
        <v>468</v>
      </c>
      <c r="G3128">
        <v>0</v>
      </c>
      <c r="H3128">
        <v>16500</v>
      </c>
    </row>
    <row r="3129" spans="1:8" x14ac:dyDescent="0.25">
      <c r="A3129" t="s">
        <v>624</v>
      </c>
      <c r="B3129" t="s">
        <v>315</v>
      </c>
      <c r="C3129" t="s">
        <v>316</v>
      </c>
      <c r="D3129" t="s">
        <v>317</v>
      </c>
      <c r="E3129" t="s">
        <v>91</v>
      </c>
      <c r="F3129" t="s">
        <v>468</v>
      </c>
      <c r="G3129">
        <v>0</v>
      </c>
      <c r="H3129">
        <v>3990.75</v>
      </c>
    </row>
    <row r="3130" spans="1:8" x14ac:dyDescent="0.25">
      <c r="A3130" t="s">
        <v>624</v>
      </c>
      <c r="B3130" t="s">
        <v>318</v>
      </c>
      <c r="C3130" t="s">
        <v>319</v>
      </c>
      <c r="D3130" t="s">
        <v>320</v>
      </c>
      <c r="E3130" t="s">
        <v>91</v>
      </c>
      <c r="F3130" t="s">
        <v>468</v>
      </c>
      <c r="G3130">
        <v>0</v>
      </c>
      <c r="H3130">
        <v>12375</v>
      </c>
    </row>
    <row r="3131" spans="1:8" x14ac:dyDescent="0.25">
      <c r="A3131" t="s">
        <v>624</v>
      </c>
      <c r="B3131" t="s">
        <v>321</v>
      </c>
      <c r="C3131" t="s">
        <v>322</v>
      </c>
      <c r="D3131" t="s">
        <v>323</v>
      </c>
      <c r="E3131" t="s">
        <v>91</v>
      </c>
      <c r="F3131" t="s">
        <v>468</v>
      </c>
      <c r="G3131">
        <v>0</v>
      </c>
      <c r="H3131">
        <v>21481</v>
      </c>
    </row>
    <row r="3132" spans="1:8" x14ac:dyDescent="0.25">
      <c r="A3132" t="s">
        <v>624</v>
      </c>
      <c r="B3132" t="s">
        <v>324</v>
      </c>
      <c r="C3132" t="s">
        <v>325</v>
      </c>
      <c r="D3132" t="s">
        <v>326</v>
      </c>
      <c r="E3132" t="s">
        <v>91</v>
      </c>
      <c r="F3132" t="s">
        <v>468</v>
      </c>
      <c r="G3132">
        <v>0</v>
      </c>
      <c r="H3132">
        <v>5227.5</v>
      </c>
    </row>
    <row r="3133" spans="1:8" x14ac:dyDescent="0.25">
      <c r="A3133" t="s">
        <v>624</v>
      </c>
      <c r="B3133" t="s">
        <v>327</v>
      </c>
      <c r="C3133" t="s">
        <v>328</v>
      </c>
      <c r="D3133" t="s">
        <v>329</v>
      </c>
      <c r="E3133" t="s">
        <v>91</v>
      </c>
      <c r="F3133" t="s">
        <v>468</v>
      </c>
      <c r="G3133">
        <v>0</v>
      </c>
      <c r="H3133">
        <v>10562.5</v>
      </c>
    </row>
    <row r="3134" spans="1:8" x14ac:dyDescent="0.25">
      <c r="A3134" t="s">
        <v>624</v>
      </c>
      <c r="B3134" t="s">
        <v>330</v>
      </c>
      <c r="C3134" t="s">
        <v>331</v>
      </c>
      <c r="D3134" t="s">
        <v>332</v>
      </c>
      <c r="E3134" t="s">
        <v>91</v>
      </c>
      <c r="F3134" t="s">
        <v>468</v>
      </c>
      <c r="G3134">
        <v>0</v>
      </c>
      <c r="H3134">
        <v>0</v>
      </c>
    </row>
    <row r="3135" spans="1:8" x14ac:dyDescent="0.25">
      <c r="A3135" t="s">
        <v>624</v>
      </c>
      <c r="B3135" t="s">
        <v>333</v>
      </c>
      <c r="C3135" t="s">
        <v>334</v>
      </c>
      <c r="D3135" t="s">
        <v>335</v>
      </c>
      <c r="E3135" t="s">
        <v>91</v>
      </c>
      <c r="F3135" t="s">
        <v>468</v>
      </c>
      <c r="G3135">
        <v>0</v>
      </c>
      <c r="H3135">
        <v>1568.5</v>
      </c>
    </row>
    <row r="3136" spans="1:8" x14ac:dyDescent="0.25">
      <c r="A3136" t="s">
        <v>624</v>
      </c>
      <c r="B3136" t="s">
        <v>336</v>
      </c>
      <c r="C3136" t="s">
        <v>337</v>
      </c>
      <c r="D3136" t="s">
        <v>338</v>
      </c>
      <c r="E3136" t="s">
        <v>91</v>
      </c>
      <c r="F3136" t="s">
        <v>468</v>
      </c>
      <c r="G3136">
        <v>0</v>
      </c>
      <c r="H3136">
        <v>2597.25</v>
      </c>
    </row>
    <row r="3137" spans="1:8" x14ac:dyDescent="0.25">
      <c r="A3137" t="s">
        <v>624</v>
      </c>
      <c r="B3137" t="s">
        <v>339</v>
      </c>
      <c r="C3137" t="s">
        <v>340</v>
      </c>
      <c r="D3137" t="s">
        <v>341</v>
      </c>
      <c r="E3137" t="s">
        <v>91</v>
      </c>
      <c r="F3137" t="s">
        <v>468</v>
      </c>
      <c r="G3137">
        <v>0</v>
      </c>
      <c r="H3137">
        <v>68710.25</v>
      </c>
    </row>
    <row r="3138" spans="1:8" x14ac:dyDescent="0.25">
      <c r="A3138" t="s">
        <v>624</v>
      </c>
      <c r="B3138" t="s">
        <v>342</v>
      </c>
      <c r="C3138" t="s">
        <v>343</v>
      </c>
      <c r="D3138" t="s">
        <v>344</v>
      </c>
      <c r="E3138" t="s">
        <v>91</v>
      </c>
      <c r="F3138" t="s">
        <v>468</v>
      </c>
      <c r="G3138">
        <v>0</v>
      </c>
      <c r="H3138">
        <v>6750</v>
      </c>
    </row>
    <row r="3139" spans="1:8" x14ac:dyDescent="0.25">
      <c r="A3139" t="s">
        <v>624</v>
      </c>
      <c r="B3139" t="s">
        <v>345</v>
      </c>
      <c r="C3139" t="s">
        <v>346</v>
      </c>
      <c r="D3139" t="s">
        <v>347</v>
      </c>
      <c r="E3139" t="s">
        <v>91</v>
      </c>
      <c r="F3139" t="s">
        <v>468</v>
      </c>
      <c r="G3139">
        <v>0</v>
      </c>
      <c r="H3139">
        <v>9612.5</v>
      </c>
    </row>
    <row r="3140" spans="1:8" x14ac:dyDescent="0.25">
      <c r="A3140" t="s">
        <v>624</v>
      </c>
      <c r="B3140" t="s">
        <v>348</v>
      </c>
      <c r="C3140" t="s">
        <v>349</v>
      </c>
      <c r="D3140" t="s">
        <v>350</v>
      </c>
      <c r="E3140" t="s">
        <v>91</v>
      </c>
      <c r="F3140" t="s">
        <v>468</v>
      </c>
      <c r="G3140">
        <v>0</v>
      </c>
      <c r="H3140">
        <v>12697</v>
      </c>
    </row>
    <row r="3141" spans="1:8" x14ac:dyDescent="0.25">
      <c r="A3141" t="s">
        <v>624</v>
      </c>
      <c r="B3141" t="s">
        <v>351</v>
      </c>
      <c r="C3141" t="s">
        <v>352</v>
      </c>
      <c r="D3141" t="s">
        <v>353</v>
      </c>
      <c r="E3141" t="s">
        <v>91</v>
      </c>
      <c r="F3141" t="s">
        <v>468</v>
      </c>
      <c r="G3141">
        <v>0</v>
      </c>
      <c r="H3141">
        <v>9972.5</v>
      </c>
    </row>
    <row r="3142" spans="1:8" x14ac:dyDescent="0.25">
      <c r="A3142" t="s">
        <v>624</v>
      </c>
      <c r="B3142" t="s">
        <v>354</v>
      </c>
      <c r="C3142" t="s">
        <v>355</v>
      </c>
      <c r="D3142" t="s">
        <v>356</v>
      </c>
      <c r="E3142" t="s">
        <v>91</v>
      </c>
      <c r="F3142" t="s">
        <v>468</v>
      </c>
      <c r="G3142">
        <v>0</v>
      </c>
      <c r="H3142">
        <v>11592.5</v>
      </c>
    </row>
    <row r="3143" spans="1:8" x14ac:dyDescent="0.25">
      <c r="A3143" t="s">
        <v>624</v>
      </c>
      <c r="B3143" t="s">
        <v>357</v>
      </c>
      <c r="C3143" t="s">
        <v>358</v>
      </c>
      <c r="D3143" t="s">
        <v>359</v>
      </c>
      <c r="E3143" t="s">
        <v>91</v>
      </c>
      <c r="F3143" t="s">
        <v>468</v>
      </c>
      <c r="G3143">
        <v>0</v>
      </c>
      <c r="H3143">
        <v>10829.5</v>
      </c>
    </row>
    <row r="3144" spans="1:8" x14ac:dyDescent="0.25">
      <c r="A3144" t="s">
        <v>624</v>
      </c>
      <c r="B3144" t="s">
        <v>360</v>
      </c>
      <c r="C3144" t="s">
        <v>361</v>
      </c>
      <c r="D3144" t="s">
        <v>362</v>
      </c>
      <c r="E3144" t="s">
        <v>91</v>
      </c>
      <c r="F3144" t="s">
        <v>468</v>
      </c>
      <c r="G3144">
        <v>0</v>
      </c>
      <c r="H3144">
        <v>7440.5</v>
      </c>
    </row>
    <row r="3145" spans="1:8" x14ac:dyDescent="0.25">
      <c r="A3145" t="s">
        <v>624</v>
      </c>
      <c r="B3145" t="s">
        <v>363</v>
      </c>
      <c r="C3145" t="s">
        <v>364</v>
      </c>
      <c r="D3145" t="s">
        <v>365</v>
      </c>
      <c r="E3145" t="s">
        <v>91</v>
      </c>
      <c r="F3145" t="s">
        <v>468</v>
      </c>
      <c r="G3145">
        <v>0</v>
      </c>
      <c r="H3145">
        <v>13350</v>
      </c>
    </row>
    <row r="3146" spans="1:8" x14ac:dyDescent="0.25">
      <c r="A3146" t="s">
        <v>624</v>
      </c>
      <c r="B3146" t="s">
        <v>366</v>
      </c>
      <c r="C3146" t="s">
        <v>367</v>
      </c>
      <c r="D3146" t="s">
        <v>368</v>
      </c>
      <c r="E3146" t="s">
        <v>91</v>
      </c>
      <c r="F3146" t="s">
        <v>468</v>
      </c>
      <c r="G3146">
        <v>0</v>
      </c>
      <c r="H3146">
        <v>2707.5</v>
      </c>
    </row>
    <row r="3147" spans="1:8" x14ac:dyDescent="0.25">
      <c r="A3147" t="s">
        <v>624</v>
      </c>
      <c r="B3147" t="s">
        <v>369</v>
      </c>
      <c r="C3147" t="s">
        <v>370</v>
      </c>
      <c r="D3147" t="s">
        <v>371</v>
      </c>
      <c r="E3147" t="s">
        <v>91</v>
      </c>
      <c r="F3147" t="s">
        <v>468</v>
      </c>
      <c r="G3147">
        <v>0</v>
      </c>
      <c r="H3147">
        <v>9327.5</v>
      </c>
    </row>
    <row r="3148" spans="1:8" x14ac:dyDescent="0.25">
      <c r="A3148" t="s">
        <v>624</v>
      </c>
      <c r="B3148" t="s">
        <v>372</v>
      </c>
      <c r="C3148" t="s">
        <v>373</v>
      </c>
      <c r="D3148" t="s">
        <v>374</v>
      </c>
      <c r="E3148" t="s">
        <v>91</v>
      </c>
      <c r="F3148" t="s">
        <v>468</v>
      </c>
      <c r="G3148">
        <v>0</v>
      </c>
      <c r="H3148">
        <v>14425</v>
      </c>
    </row>
    <row r="3149" spans="1:8" x14ac:dyDescent="0.25">
      <c r="A3149" t="s">
        <v>624</v>
      </c>
      <c r="B3149" t="s">
        <v>375</v>
      </c>
      <c r="C3149" t="s">
        <v>376</v>
      </c>
      <c r="D3149" t="s">
        <v>377</v>
      </c>
      <c r="E3149" t="s">
        <v>91</v>
      </c>
      <c r="F3149" t="s">
        <v>468</v>
      </c>
      <c r="G3149">
        <v>0</v>
      </c>
      <c r="H3149">
        <v>16100.5</v>
      </c>
    </row>
    <row r="3150" spans="1:8" x14ac:dyDescent="0.25">
      <c r="A3150" t="s">
        <v>624</v>
      </c>
      <c r="B3150" t="s">
        <v>378</v>
      </c>
      <c r="C3150" t="s">
        <v>379</v>
      </c>
      <c r="D3150" t="s">
        <v>380</v>
      </c>
      <c r="E3150" t="s">
        <v>91</v>
      </c>
      <c r="F3150" t="s">
        <v>468</v>
      </c>
      <c r="G3150">
        <v>0</v>
      </c>
      <c r="H3150">
        <v>40901</v>
      </c>
    </row>
    <row r="3151" spans="1:8" x14ac:dyDescent="0.25">
      <c r="A3151" t="s">
        <v>624</v>
      </c>
      <c r="B3151" t="s">
        <v>381</v>
      </c>
      <c r="C3151" t="s">
        <v>382</v>
      </c>
      <c r="D3151" t="s">
        <v>383</v>
      </c>
      <c r="E3151" t="s">
        <v>91</v>
      </c>
      <c r="F3151" t="s">
        <v>468</v>
      </c>
      <c r="G3151">
        <v>0</v>
      </c>
      <c r="H3151">
        <v>5332.5</v>
      </c>
    </row>
    <row r="3152" spans="1:8" x14ac:dyDescent="0.25">
      <c r="A3152" t="s">
        <v>624</v>
      </c>
      <c r="B3152" t="s">
        <v>384</v>
      </c>
      <c r="C3152" t="s">
        <v>385</v>
      </c>
      <c r="D3152" t="s">
        <v>386</v>
      </c>
      <c r="E3152" t="s">
        <v>91</v>
      </c>
      <c r="F3152" t="s">
        <v>468</v>
      </c>
      <c r="G3152">
        <v>0</v>
      </c>
      <c r="H3152">
        <v>3773.25</v>
      </c>
    </row>
    <row r="3153" spans="1:8" x14ac:dyDescent="0.25">
      <c r="A3153" t="s">
        <v>624</v>
      </c>
      <c r="B3153" t="s">
        <v>387</v>
      </c>
      <c r="C3153" t="s">
        <v>388</v>
      </c>
      <c r="D3153" t="s">
        <v>389</v>
      </c>
      <c r="E3153" t="s">
        <v>91</v>
      </c>
      <c r="F3153" t="s">
        <v>468</v>
      </c>
      <c r="G3153">
        <v>0</v>
      </c>
      <c r="H3153">
        <v>11906.5</v>
      </c>
    </row>
    <row r="3154" spans="1:8" x14ac:dyDescent="0.25">
      <c r="A3154" t="s">
        <v>624</v>
      </c>
      <c r="B3154" t="s">
        <v>390</v>
      </c>
      <c r="C3154" t="s">
        <v>391</v>
      </c>
      <c r="D3154" t="s">
        <v>392</v>
      </c>
      <c r="E3154" t="s">
        <v>91</v>
      </c>
      <c r="F3154" t="s">
        <v>468</v>
      </c>
      <c r="G3154">
        <v>0</v>
      </c>
      <c r="H3154">
        <v>9075</v>
      </c>
    </row>
    <row r="3155" spans="1:8" x14ac:dyDescent="0.25">
      <c r="A3155" t="s">
        <v>624</v>
      </c>
      <c r="B3155" t="s">
        <v>393</v>
      </c>
      <c r="C3155" t="s">
        <v>394</v>
      </c>
      <c r="D3155" t="s">
        <v>395</v>
      </c>
      <c r="E3155" t="s">
        <v>91</v>
      </c>
      <c r="F3155" t="s">
        <v>468</v>
      </c>
      <c r="G3155">
        <v>0</v>
      </c>
      <c r="H3155">
        <v>9911</v>
      </c>
    </row>
    <row r="3156" spans="1:8" x14ac:dyDescent="0.25">
      <c r="A3156" t="s">
        <v>624</v>
      </c>
      <c r="B3156" t="s">
        <v>396</v>
      </c>
      <c r="C3156" t="s">
        <v>397</v>
      </c>
      <c r="D3156" t="s">
        <v>398</v>
      </c>
      <c r="E3156" t="s">
        <v>91</v>
      </c>
      <c r="F3156" t="s">
        <v>468</v>
      </c>
      <c r="G3156">
        <v>0</v>
      </c>
      <c r="H3156">
        <v>10375</v>
      </c>
    </row>
    <row r="3157" spans="1:8" x14ac:dyDescent="0.25">
      <c r="A3157" t="s">
        <v>624</v>
      </c>
      <c r="B3157" t="s">
        <v>399</v>
      </c>
      <c r="C3157" t="s">
        <v>400</v>
      </c>
      <c r="D3157" t="s">
        <v>401</v>
      </c>
      <c r="E3157" t="s">
        <v>91</v>
      </c>
      <c r="F3157" t="s">
        <v>468</v>
      </c>
      <c r="G3157">
        <v>0</v>
      </c>
      <c r="H3157">
        <v>7815</v>
      </c>
    </row>
    <row r="3158" spans="1:8" x14ac:dyDescent="0.25">
      <c r="A3158" t="s">
        <v>624</v>
      </c>
      <c r="B3158" t="s">
        <v>402</v>
      </c>
      <c r="C3158" t="s">
        <v>403</v>
      </c>
      <c r="D3158" t="s">
        <v>404</v>
      </c>
      <c r="E3158" t="s">
        <v>91</v>
      </c>
      <c r="F3158" t="s">
        <v>468</v>
      </c>
      <c r="G3158">
        <v>0</v>
      </c>
      <c r="H3158">
        <v>13750</v>
      </c>
    </row>
    <row r="3159" spans="1:8" x14ac:dyDescent="0.25">
      <c r="A3159" t="s">
        <v>624</v>
      </c>
      <c r="B3159" t="s">
        <v>405</v>
      </c>
      <c r="C3159" t="s">
        <v>406</v>
      </c>
      <c r="D3159" t="s">
        <v>407</v>
      </c>
      <c r="E3159" t="s">
        <v>91</v>
      </c>
      <c r="F3159" t="s">
        <v>468</v>
      </c>
      <c r="G3159">
        <v>0</v>
      </c>
      <c r="H3159">
        <v>4127</v>
      </c>
    </row>
    <row r="3160" spans="1:8" x14ac:dyDescent="0.25">
      <c r="A3160" t="s">
        <v>624</v>
      </c>
      <c r="B3160" t="s">
        <v>408</v>
      </c>
      <c r="C3160" t="s">
        <v>409</v>
      </c>
      <c r="D3160" t="s">
        <v>410</v>
      </c>
      <c r="E3160" t="s">
        <v>91</v>
      </c>
      <c r="F3160" t="s">
        <v>468</v>
      </c>
      <c r="G3160">
        <v>0</v>
      </c>
      <c r="H3160">
        <v>9315</v>
      </c>
    </row>
    <row r="3161" spans="1:8" x14ac:dyDescent="0.25">
      <c r="A3161" t="s">
        <v>624</v>
      </c>
      <c r="B3161" t="s">
        <v>411</v>
      </c>
      <c r="C3161" t="s">
        <v>412</v>
      </c>
      <c r="D3161" t="s">
        <v>413</v>
      </c>
      <c r="E3161" t="s">
        <v>91</v>
      </c>
      <c r="F3161" t="s">
        <v>468</v>
      </c>
      <c r="G3161">
        <v>0</v>
      </c>
      <c r="H3161">
        <v>11195</v>
      </c>
    </row>
    <row r="3162" spans="1:8" x14ac:dyDescent="0.25">
      <c r="A3162" t="s">
        <v>624</v>
      </c>
      <c r="B3162" t="s">
        <v>414</v>
      </c>
      <c r="C3162" t="s">
        <v>415</v>
      </c>
      <c r="D3162" t="s">
        <v>416</v>
      </c>
      <c r="E3162" t="s">
        <v>91</v>
      </c>
      <c r="F3162" t="s">
        <v>468</v>
      </c>
      <c r="G3162">
        <v>0</v>
      </c>
      <c r="H3162">
        <v>10117</v>
      </c>
    </row>
    <row r="3163" spans="1:8" x14ac:dyDescent="0.25">
      <c r="A3163" t="s">
        <v>624</v>
      </c>
      <c r="B3163" t="s">
        <v>487</v>
      </c>
      <c r="C3163" t="s">
        <v>488</v>
      </c>
      <c r="D3163" t="s">
        <v>417</v>
      </c>
      <c r="E3163" t="s">
        <v>91</v>
      </c>
      <c r="F3163" t="s">
        <v>468</v>
      </c>
      <c r="G3163">
        <v>0</v>
      </c>
      <c r="H3163">
        <v>0</v>
      </c>
    </row>
    <row r="3164" spans="1:8" x14ac:dyDescent="0.25">
      <c r="A3164" t="s">
        <v>624</v>
      </c>
      <c r="B3164" t="s">
        <v>531</v>
      </c>
      <c r="C3164" t="s">
        <v>532</v>
      </c>
      <c r="D3164" t="s">
        <v>533</v>
      </c>
      <c r="E3164" t="s">
        <v>91</v>
      </c>
      <c r="F3164" t="s">
        <v>468</v>
      </c>
      <c r="H3164">
        <v>6375</v>
      </c>
    </row>
    <row r="3165" spans="1:8" x14ac:dyDescent="0.25">
      <c r="A3165" t="s">
        <v>624</v>
      </c>
      <c r="B3165" t="s">
        <v>594</v>
      </c>
      <c r="C3165" t="s">
        <v>595</v>
      </c>
      <c r="D3165" t="s">
        <v>534</v>
      </c>
      <c r="E3165" t="s">
        <v>91</v>
      </c>
      <c r="F3165" t="s">
        <v>468</v>
      </c>
      <c r="H3165">
        <v>4440</v>
      </c>
    </row>
    <row r="3166" spans="1:8" x14ac:dyDescent="0.25">
      <c r="A3166" t="s">
        <v>624</v>
      </c>
      <c r="B3166">
        <v>41</v>
      </c>
      <c r="C3166" t="s">
        <v>489</v>
      </c>
      <c r="D3166" t="s">
        <v>490</v>
      </c>
      <c r="E3166" t="s">
        <v>453</v>
      </c>
      <c r="F3166" t="s">
        <v>468</v>
      </c>
      <c r="G3166">
        <v>0</v>
      </c>
      <c r="H3166">
        <v>63392.5</v>
      </c>
    </row>
    <row r="3167" spans="1:8" x14ac:dyDescent="0.25">
      <c r="A3167" t="s">
        <v>625</v>
      </c>
      <c r="B3167">
        <v>1</v>
      </c>
      <c r="C3167" t="s">
        <v>78</v>
      </c>
      <c r="D3167" t="s">
        <v>29</v>
      </c>
      <c r="E3167" t="s">
        <v>79</v>
      </c>
      <c r="F3167" t="s">
        <v>418</v>
      </c>
      <c r="H3167">
        <v>0</v>
      </c>
    </row>
    <row r="3168" spans="1:8" x14ac:dyDescent="0.25">
      <c r="A3168" t="s">
        <v>625</v>
      </c>
      <c r="B3168">
        <v>2</v>
      </c>
      <c r="C3168" t="s">
        <v>81</v>
      </c>
      <c r="D3168" t="s">
        <v>30</v>
      </c>
      <c r="E3168" t="s">
        <v>79</v>
      </c>
      <c r="F3168" t="s">
        <v>418</v>
      </c>
      <c r="H3168">
        <v>0</v>
      </c>
    </row>
    <row r="3169" spans="1:8" x14ac:dyDescent="0.25">
      <c r="A3169" t="s">
        <v>625</v>
      </c>
      <c r="B3169">
        <v>3</v>
      </c>
      <c r="C3169" t="s">
        <v>82</v>
      </c>
      <c r="D3169" t="s">
        <v>31</v>
      </c>
      <c r="E3169" t="s">
        <v>79</v>
      </c>
      <c r="F3169" t="s">
        <v>418</v>
      </c>
      <c r="H3169">
        <v>0</v>
      </c>
    </row>
    <row r="3170" spans="1:8" x14ac:dyDescent="0.25">
      <c r="A3170" t="s">
        <v>625</v>
      </c>
      <c r="B3170">
        <v>4</v>
      </c>
      <c r="C3170" t="s">
        <v>83</v>
      </c>
      <c r="D3170" t="s">
        <v>32</v>
      </c>
      <c r="E3170" t="s">
        <v>79</v>
      </c>
      <c r="F3170" t="s">
        <v>418</v>
      </c>
      <c r="H3170">
        <v>0</v>
      </c>
    </row>
    <row r="3171" spans="1:8" x14ac:dyDescent="0.25">
      <c r="A3171" t="s">
        <v>625</v>
      </c>
      <c r="B3171">
        <v>5</v>
      </c>
      <c r="C3171" t="s">
        <v>84</v>
      </c>
      <c r="D3171" t="s">
        <v>33</v>
      </c>
      <c r="E3171" t="s">
        <v>79</v>
      </c>
      <c r="F3171" t="s">
        <v>418</v>
      </c>
      <c r="H3171">
        <v>0</v>
      </c>
    </row>
    <row r="3172" spans="1:8" x14ac:dyDescent="0.25">
      <c r="A3172" t="s">
        <v>625</v>
      </c>
      <c r="B3172">
        <v>6</v>
      </c>
      <c r="C3172" t="s">
        <v>85</v>
      </c>
      <c r="D3172" t="s">
        <v>34</v>
      </c>
      <c r="E3172" t="s">
        <v>79</v>
      </c>
      <c r="F3172" t="s">
        <v>418</v>
      </c>
      <c r="H3172">
        <v>0</v>
      </c>
    </row>
    <row r="3173" spans="1:8" x14ac:dyDescent="0.25">
      <c r="A3173" t="s">
        <v>625</v>
      </c>
      <c r="B3173">
        <v>7</v>
      </c>
      <c r="C3173" t="s">
        <v>86</v>
      </c>
      <c r="D3173" t="s">
        <v>35</v>
      </c>
      <c r="E3173" t="s">
        <v>79</v>
      </c>
      <c r="F3173" t="s">
        <v>418</v>
      </c>
      <c r="H3173">
        <v>0</v>
      </c>
    </row>
    <row r="3174" spans="1:8" x14ac:dyDescent="0.25">
      <c r="A3174" t="s">
        <v>625</v>
      </c>
      <c r="B3174">
        <v>8</v>
      </c>
      <c r="C3174" t="s">
        <v>87</v>
      </c>
      <c r="D3174" t="s">
        <v>36</v>
      </c>
      <c r="E3174" t="s">
        <v>79</v>
      </c>
      <c r="F3174" t="s">
        <v>418</v>
      </c>
      <c r="H3174">
        <v>0</v>
      </c>
    </row>
    <row r="3175" spans="1:8" x14ac:dyDescent="0.25">
      <c r="A3175" t="s">
        <v>625</v>
      </c>
      <c r="B3175">
        <v>9</v>
      </c>
      <c r="C3175" t="s">
        <v>88</v>
      </c>
      <c r="D3175" t="s">
        <v>37</v>
      </c>
      <c r="E3175" t="s">
        <v>79</v>
      </c>
      <c r="F3175" t="s">
        <v>418</v>
      </c>
      <c r="H3175">
        <v>0</v>
      </c>
    </row>
    <row r="3176" spans="1:8" x14ac:dyDescent="0.25">
      <c r="A3176" t="s">
        <v>625</v>
      </c>
      <c r="B3176">
        <v>10</v>
      </c>
      <c r="C3176" t="s">
        <v>455</v>
      </c>
      <c r="D3176" t="s">
        <v>38</v>
      </c>
      <c r="E3176" t="s">
        <v>79</v>
      </c>
      <c r="F3176" t="s">
        <v>418</v>
      </c>
      <c r="H3176">
        <v>0</v>
      </c>
    </row>
    <row r="3177" spans="1:8" x14ac:dyDescent="0.25">
      <c r="A3177" t="s">
        <v>625</v>
      </c>
      <c r="B3177">
        <v>11</v>
      </c>
      <c r="C3177" t="s">
        <v>456</v>
      </c>
      <c r="D3177" t="s">
        <v>39</v>
      </c>
      <c r="E3177" t="s">
        <v>79</v>
      </c>
      <c r="F3177" t="s">
        <v>418</v>
      </c>
      <c r="H3177">
        <v>0</v>
      </c>
    </row>
    <row r="3178" spans="1:8" x14ac:dyDescent="0.25">
      <c r="A3178" t="s">
        <v>625</v>
      </c>
      <c r="B3178">
        <v>12</v>
      </c>
      <c r="C3178" t="s">
        <v>419</v>
      </c>
      <c r="D3178" t="s">
        <v>40</v>
      </c>
      <c r="E3178" t="s">
        <v>79</v>
      </c>
      <c r="F3178" t="s">
        <v>418</v>
      </c>
      <c r="H3178">
        <v>0</v>
      </c>
    </row>
    <row r="3179" spans="1:8" x14ac:dyDescent="0.25">
      <c r="A3179" t="s">
        <v>625</v>
      </c>
      <c r="B3179">
        <v>13</v>
      </c>
      <c r="C3179" t="s">
        <v>420</v>
      </c>
      <c r="D3179" t="s">
        <v>41</v>
      </c>
      <c r="E3179" t="s">
        <v>79</v>
      </c>
      <c r="F3179" t="s">
        <v>418</v>
      </c>
      <c r="H3179">
        <v>0</v>
      </c>
    </row>
    <row r="3180" spans="1:8" x14ac:dyDescent="0.25">
      <c r="A3180" t="s">
        <v>625</v>
      </c>
      <c r="B3180">
        <v>14</v>
      </c>
      <c r="C3180" t="s">
        <v>421</v>
      </c>
      <c r="D3180" t="s">
        <v>42</v>
      </c>
      <c r="E3180" t="s">
        <v>79</v>
      </c>
      <c r="F3180" t="s">
        <v>418</v>
      </c>
      <c r="H3180">
        <v>0</v>
      </c>
    </row>
    <row r="3181" spans="1:8" x14ac:dyDescent="0.25">
      <c r="A3181" t="s">
        <v>625</v>
      </c>
      <c r="B3181">
        <v>15</v>
      </c>
      <c r="C3181" t="s">
        <v>422</v>
      </c>
      <c r="D3181" t="s">
        <v>43</v>
      </c>
      <c r="E3181" t="s">
        <v>79</v>
      </c>
      <c r="F3181" t="s">
        <v>418</v>
      </c>
      <c r="H3181">
        <v>0</v>
      </c>
    </row>
    <row r="3182" spans="1:8" x14ac:dyDescent="0.25">
      <c r="A3182" t="s">
        <v>625</v>
      </c>
      <c r="B3182">
        <v>16</v>
      </c>
      <c r="C3182" t="s">
        <v>423</v>
      </c>
      <c r="D3182" t="s">
        <v>44</v>
      </c>
      <c r="E3182" t="s">
        <v>79</v>
      </c>
      <c r="F3182" t="s">
        <v>418</v>
      </c>
      <c r="H3182">
        <v>0</v>
      </c>
    </row>
    <row r="3183" spans="1:8" x14ac:dyDescent="0.25">
      <c r="A3183" t="s">
        <v>625</v>
      </c>
      <c r="B3183">
        <v>17</v>
      </c>
      <c r="C3183" t="s">
        <v>424</v>
      </c>
      <c r="D3183" t="s">
        <v>45</v>
      </c>
      <c r="E3183" t="s">
        <v>79</v>
      </c>
      <c r="F3183" t="s">
        <v>418</v>
      </c>
      <c r="H3183">
        <v>0</v>
      </c>
    </row>
    <row r="3184" spans="1:8" x14ac:dyDescent="0.25">
      <c r="A3184" t="s">
        <v>625</v>
      </c>
      <c r="B3184">
        <v>18</v>
      </c>
      <c r="C3184" t="s">
        <v>425</v>
      </c>
      <c r="D3184" t="s">
        <v>46</v>
      </c>
      <c r="E3184" t="s">
        <v>79</v>
      </c>
      <c r="F3184" t="s">
        <v>418</v>
      </c>
      <c r="H3184">
        <v>0</v>
      </c>
    </row>
    <row r="3185" spans="1:8" x14ac:dyDescent="0.25">
      <c r="A3185" t="s">
        <v>625</v>
      </c>
      <c r="B3185">
        <v>19</v>
      </c>
      <c r="C3185" t="s">
        <v>426</v>
      </c>
      <c r="D3185" t="s">
        <v>47</v>
      </c>
      <c r="E3185" t="s">
        <v>79</v>
      </c>
      <c r="F3185" t="s">
        <v>418</v>
      </c>
      <c r="H3185">
        <v>0</v>
      </c>
    </row>
    <row r="3186" spans="1:8" x14ac:dyDescent="0.25">
      <c r="A3186" t="s">
        <v>625</v>
      </c>
      <c r="B3186">
        <v>20</v>
      </c>
      <c r="C3186" t="s">
        <v>427</v>
      </c>
      <c r="D3186" t="s">
        <v>48</v>
      </c>
      <c r="E3186" t="s">
        <v>79</v>
      </c>
      <c r="F3186" t="s">
        <v>418</v>
      </c>
      <c r="H3186">
        <v>0</v>
      </c>
    </row>
    <row r="3187" spans="1:8" x14ac:dyDescent="0.25">
      <c r="A3187" t="s">
        <v>625</v>
      </c>
      <c r="B3187">
        <v>21</v>
      </c>
      <c r="C3187" t="s">
        <v>428</v>
      </c>
      <c r="D3187" t="s">
        <v>49</v>
      </c>
      <c r="E3187" t="s">
        <v>79</v>
      </c>
      <c r="F3187" t="s">
        <v>418</v>
      </c>
      <c r="H3187">
        <v>0</v>
      </c>
    </row>
    <row r="3188" spans="1:8" x14ac:dyDescent="0.25">
      <c r="A3188" t="s">
        <v>625</v>
      </c>
      <c r="B3188">
        <v>22</v>
      </c>
      <c r="C3188" t="s">
        <v>429</v>
      </c>
      <c r="D3188" t="s">
        <v>50</v>
      </c>
      <c r="E3188" t="s">
        <v>79</v>
      </c>
      <c r="F3188" t="s">
        <v>418</v>
      </c>
      <c r="H3188">
        <v>0</v>
      </c>
    </row>
    <row r="3189" spans="1:8" x14ac:dyDescent="0.25">
      <c r="A3189" t="s">
        <v>625</v>
      </c>
      <c r="B3189">
        <v>23</v>
      </c>
      <c r="C3189" t="s">
        <v>430</v>
      </c>
      <c r="D3189" t="s">
        <v>51</v>
      </c>
      <c r="E3189" t="s">
        <v>79</v>
      </c>
      <c r="F3189" t="s">
        <v>418</v>
      </c>
      <c r="H3189">
        <v>0</v>
      </c>
    </row>
    <row r="3190" spans="1:8" x14ac:dyDescent="0.25">
      <c r="A3190" t="s">
        <v>625</v>
      </c>
      <c r="B3190">
        <v>24</v>
      </c>
      <c r="C3190" t="s">
        <v>431</v>
      </c>
      <c r="D3190" t="s">
        <v>52</v>
      </c>
      <c r="E3190" t="s">
        <v>79</v>
      </c>
      <c r="F3190" t="s">
        <v>418</v>
      </c>
      <c r="H3190">
        <v>0</v>
      </c>
    </row>
    <row r="3191" spans="1:8" x14ac:dyDescent="0.25">
      <c r="A3191" t="s">
        <v>625</v>
      </c>
      <c r="B3191">
        <v>25</v>
      </c>
      <c r="C3191" t="s">
        <v>432</v>
      </c>
      <c r="D3191" t="s">
        <v>53</v>
      </c>
      <c r="E3191" t="s">
        <v>79</v>
      </c>
      <c r="F3191" t="s">
        <v>418</v>
      </c>
      <c r="H3191">
        <v>0</v>
      </c>
    </row>
    <row r="3192" spans="1:8" x14ac:dyDescent="0.25">
      <c r="A3192" t="s">
        <v>625</v>
      </c>
      <c r="B3192">
        <v>26</v>
      </c>
      <c r="C3192" t="s">
        <v>433</v>
      </c>
      <c r="D3192" t="s">
        <v>54</v>
      </c>
      <c r="E3192" t="s">
        <v>79</v>
      </c>
      <c r="F3192" t="s">
        <v>418</v>
      </c>
      <c r="H3192">
        <v>0</v>
      </c>
    </row>
    <row r="3193" spans="1:8" x14ac:dyDescent="0.25">
      <c r="A3193" t="s">
        <v>625</v>
      </c>
      <c r="B3193">
        <v>27</v>
      </c>
      <c r="C3193" t="s">
        <v>434</v>
      </c>
      <c r="D3193" t="s">
        <v>55</v>
      </c>
      <c r="E3193" t="s">
        <v>79</v>
      </c>
      <c r="F3193" t="s">
        <v>418</v>
      </c>
      <c r="H3193">
        <v>0</v>
      </c>
    </row>
    <row r="3194" spans="1:8" x14ac:dyDescent="0.25">
      <c r="A3194" t="s">
        <v>625</v>
      </c>
      <c r="B3194">
        <v>28</v>
      </c>
      <c r="C3194" t="s">
        <v>435</v>
      </c>
      <c r="D3194" t="s">
        <v>56</v>
      </c>
      <c r="E3194" t="s">
        <v>79</v>
      </c>
      <c r="F3194" t="s">
        <v>418</v>
      </c>
      <c r="H3194">
        <v>0</v>
      </c>
    </row>
    <row r="3195" spans="1:8" x14ac:dyDescent="0.25">
      <c r="A3195" t="s">
        <v>625</v>
      </c>
      <c r="B3195">
        <v>29</v>
      </c>
      <c r="C3195" t="s">
        <v>436</v>
      </c>
      <c r="D3195" t="s">
        <v>57</v>
      </c>
      <c r="E3195" t="s">
        <v>79</v>
      </c>
      <c r="F3195" t="s">
        <v>418</v>
      </c>
      <c r="H3195">
        <v>0</v>
      </c>
    </row>
    <row r="3196" spans="1:8" x14ac:dyDescent="0.25">
      <c r="A3196" t="s">
        <v>625</v>
      </c>
      <c r="B3196">
        <v>30</v>
      </c>
      <c r="C3196" t="s">
        <v>437</v>
      </c>
      <c r="D3196" t="s">
        <v>58</v>
      </c>
      <c r="E3196" t="s">
        <v>79</v>
      </c>
      <c r="F3196" t="s">
        <v>418</v>
      </c>
      <c r="H3196">
        <v>0</v>
      </c>
    </row>
    <row r="3197" spans="1:8" x14ac:dyDescent="0.25">
      <c r="A3197" t="s">
        <v>625</v>
      </c>
      <c r="B3197">
        <v>31</v>
      </c>
      <c r="C3197" t="s">
        <v>438</v>
      </c>
      <c r="D3197" t="s">
        <v>59</v>
      </c>
      <c r="E3197" t="s">
        <v>79</v>
      </c>
      <c r="F3197" t="s">
        <v>418</v>
      </c>
      <c r="H3197">
        <v>0</v>
      </c>
    </row>
    <row r="3198" spans="1:8" x14ac:dyDescent="0.25">
      <c r="A3198" t="s">
        <v>625</v>
      </c>
      <c r="B3198">
        <v>32</v>
      </c>
      <c r="C3198" t="s">
        <v>439</v>
      </c>
      <c r="D3198" t="s">
        <v>60</v>
      </c>
      <c r="E3198" t="s">
        <v>79</v>
      </c>
      <c r="F3198" t="s">
        <v>418</v>
      </c>
      <c r="H3198">
        <v>0</v>
      </c>
    </row>
    <row r="3199" spans="1:8" x14ac:dyDescent="0.25">
      <c r="A3199" t="s">
        <v>625</v>
      </c>
      <c r="B3199">
        <v>33</v>
      </c>
      <c r="C3199" t="s">
        <v>440</v>
      </c>
      <c r="D3199" t="s">
        <v>61</v>
      </c>
      <c r="E3199" t="s">
        <v>79</v>
      </c>
      <c r="F3199" t="s">
        <v>418</v>
      </c>
      <c r="H3199">
        <v>0</v>
      </c>
    </row>
    <row r="3200" spans="1:8" x14ac:dyDescent="0.25">
      <c r="A3200" t="s">
        <v>625</v>
      </c>
      <c r="B3200">
        <v>34</v>
      </c>
      <c r="C3200" t="s">
        <v>441</v>
      </c>
      <c r="D3200" t="s">
        <v>62</v>
      </c>
      <c r="E3200" t="s">
        <v>79</v>
      </c>
      <c r="F3200" t="s">
        <v>418</v>
      </c>
      <c r="H3200">
        <v>0</v>
      </c>
    </row>
    <row r="3201" spans="1:8" x14ac:dyDescent="0.25">
      <c r="A3201" t="s">
        <v>625</v>
      </c>
      <c r="B3201">
        <v>35</v>
      </c>
      <c r="C3201" t="s">
        <v>442</v>
      </c>
      <c r="D3201" t="s">
        <v>63</v>
      </c>
      <c r="E3201" t="s">
        <v>79</v>
      </c>
      <c r="F3201" t="s">
        <v>418</v>
      </c>
      <c r="H3201">
        <v>0</v>
      </c>
    </row>
    <row r="3202" spans="1:8" x14ac:dyDescent="0.25">
      <c r="A3202" t="s">
        <v>625</v>
      </c>
      <c r="B3202">
        <v>36</v>
      </c>
      <c r="C3202" t="s">
        <v>443</v>
      </c>
      <c r="D3202" t="s">
        <v>64</v>
      </c>
      <c r="E3202" t="s">
        <v>79</v>
      </c>
      <c r="F3202" t="s">
        <v>418</v>
      </c>
      <c r="H3202">
        <v>0</v>
      </c>
    </row>
    <row r="3203" spans="1:8" x14ac:dyDescent="0.25">
      <c r="A3203" t="s">
        <v>625</v>
      </c>
      <c r="B3203">
        <v>37</v>
      </c>
      <c r="C3203" t="s">
        <v>444</v>
      </c>
      <c r="D3203" t="s">
        <v>65</v>
      </c>
      <c r="E3203" t="s">
        <v>79</v>
      </c>
      <c r="F3203" t="s">
        <v>418</v>
      </c>
      <c r="H3203">
        <v>0</v>
      </c>
    </row>
    <row r="3204" spans="1:8" x14ac:dyDescent="0.25">
      <c r="A3204" t="s">
        <v>625</v>
      </c>
      <c r="B3204">
        <v>38</v>
      </c>
      <c r="C3204" t="s">
        <v>445</v>
      </c>
      <c r="D3204" t="s">
        <v>66</v>
      </c>
      <c r="E3204" t="s">
        <v>79</v>
      </c>
      <c r="F3204" t="s">
        <v>418</v>
      </c>
      <c r="H3204">
        <v>0</v>
      </c>
    </row>
    <row r="3205" spans="1:8" x14ac:dyDescent="0.25">
      <c r="A3205" t="s">
        <v>625</v>
      </c>
      <c r="B3205">
        <v>39</v>
      </c>
      <c r="C3205" t="s">
        <v>446</v>
      </c>
      <c r="D3205" t="s">
        <v>67</v>
      </c>
      <c r="E3205" t="s">
        <v>79</v>
      </c>
      <c r="F3205" t="s">
        <v>418</v>
      </c>
      <c r="H3205">
        <v>0</v>
      </c>
    </row>
    <row r="3206" spans="1:8" x14ac:dyDescent="0.25">
      <c r="A3206" t="s">
        <v>625</v>
      </c>
      <c r="B3206">
        <v>40</v>
      </c>
      <c r="C3206" t="s">
        <v>447</v>
      </c>
      <c r="D3206" t="s">
        <v>68</v>
      </c>
      <c r="E3206" t="s">
        <v>79</v>
      </c>
      <c r="F3206" t="s">
        <v>418</v>
      </c>
      <c r="H3206">
        <v>0</v>
      </c>
    </row>
    <row r="3207" spans="1:8" x14ac:dyDescent="0.25">
      <c r="A3207" t="s">
        <v>625</v>
      </c>
      <c r="B3207">
        <v>42</v>
      </c>
      <c r="C3207" t="s">
        <v>448</v>
      </c>
      <c r="D3207" t="s">
        <v>69</v>
      </c>
      <c r="E3207" t="s">
        <v>79</v>
      </c>
      <c r="F3207" t="s">
        <v>418</v>
      </c>
      <c r="H3207">
        <v>0</v>
      </c>
    </row>
    <row r="3208" spans="1:8" x14ac:dyDescent="0.25">
      <c r="A3208" t="s">
        <v>625</v>
      </c>
      <c r="B3208">
        <v>68</v>
      </c>
      <c r="C3208" t="s">
        <v>89</v>
      </c>
      <c r="D3208" t="s">
        <v>90</v>
      </c>
      <c r="E3208" t="s">
        <v>91</v>
      </c>
      <c r="F3208" t="s">
        <v>418</v>
      </c>
      <c r="H3208">
        <v>113505</v>
      </c>
    </row>
    <row r="3209" spans="1:8" x14ac:dyDescent="0.25">
      <c r="A3209" t="s">
        <v>625</v>
      </c>
      <c r="B3209">
        <v>74</v>
      </c>
      <c r="C3209" t="s">
        <v>92</v>
      </c>
      <c r="D3209" t="s">
        <v>93</v>
      </c>
      <c r="E3209" t="s">
        <v>91</v>
      </c>
      <c r="F3209" t="s">
        <v>418</v>
      </c>
      <c r="H3209">
        <v>200560</v>
      </c>
    </row>
    <row r="3210" spans="1:8" x14ac:dyDescent="0.25">
      <c r="A3210" t="s">
        <v>625</v>
      </c>
      <c r="B3210">
        <v>81</v>
      </c>
      <c r="C3210" t="s">
        <v>94</v>
      </c>
      <c r="D3210" t="s">
        <v>95</v>
      </c>
      <c r="E3210" t="s">
        <v>91</v>
      </c>
      <c r="F3210" t="s">
        <v>418</v>
      </c>
      <c r="H3210">
        <v>83207.199999999997</v>
      </c>
    </row>
    <row r="3211" spans="1:8" x14ac:dyDescent="0.25">
      <c r="A3211" t="s">
        <v>625</v>
      </c>
      <c r="B3211">
        <v>82</v>
      </c>
      <c r="C3211" t="s">
        <v>96</v>
      </c>
      <c r="D3211" t="s">
        <v>97</v>
      </c>
      <c r="E3211" t="s">
        <v>91</v>
      </c>
      <c r="F3211" t="s">
        <v>418</v>
      </c>
      <c r="H3211">
        <v>200560</v>
      </c>
    </row>
    <row r="3212" spans="1:8" x14ac:dyDescent="0.25">
      <c r="A3212" t="s">
        <v>625</v>
      </c>
      <c r="B3212">
        <v>83</v>
      </c>
      <c r="C3212" t="s">
        <v>98</v>
      </c>
      <c r="D3212" t="s">
        <v>99</v>
      </c>
      <c r="E3212" t="s">
        <v>91</v>
      </c>
      <c r="F3212" t="s">
        <v>418</v>
      </c>
      <c r="H3212">
        <v>83207.199999999997</v>
      </c>
    </row>
    <row r="3213" spans="1:8" x14ac:dyDescent="0.25">
      <c r="A3213" t="s">
        <v>625</v>
      </c>
      <c r="B3213">
        <v>86</v>
      </c>
      <c r="C3213" t="s">
        <v>100</v>
      </c>
      <c r="D3213" t="s">
        <v>101</v>
      </c>
      <c r="E3213" t="s">
        <v>91</v>
      </c>
      <c r="F3213" t="s">
        <v>418</v>
      </c>
      <c r="H3213">
        <v>83207.199999999997</v>
      </c>
    </row>
    <row r="3214" spans="1:8" x14ac:dyDescent="0.25">
      <c r="A3214" t="s">
        <v>625</v>
      </c>
      <c r="B3214">
        <v>87</v>
      </c>
      <c r="C3214" t="s">
        <v>102</v>
      </c>
      <c r="D3214" t="s">
        <v>103</v>
      </c>
      <c r="E3214" t="s">
        <v>91</v>
      </c>
      <c r="F3214" t="s">
        <v>418</v>
      </c>
      <c r="H3214">
        <v>83207.199999999997</v>
      </c>
    </row>
    <row r="3215" spans="1:8" x14ac:dyDescent="0.25">
      <c r="A3215" t="s">
        <v>625</v>
      </c>
      <c r="B3215">
        <v>89</v>
      </c>
      <c r="C3215" t="s">
        <v>104</v>
      </c>
      <c r="D3215" t="s">
        <v>105</v>
      </c>
      <c r="E3215" t="s">
        <v>91</v>
      </c>
      <c r="F3215" t="s">
        <v>418</v>
      </c>
      <c r="H3215">
        <v>83207.199999999997</v>
      </c>
    </row>
    <row r="3216" spans="1:8" x14ac:dyDescent="0.25">
      <c r="A3216" t="s">
        <v>625</v>
      </c>
      <c r="B3216">
        <v>91</v>
      </c>
      <c r="C3216" t="s">
        <v>106</v>
      </c>
      <c r="D3216" t="s">
        <v>107</v>
      </c>
      <c r="E3216" t="s">
        <v>91</v>
      </c>
      <c r="F3216" t="s">
        <v>418</v>
      </c>
      <c r="H3216">
        <v>83207.199999999997</v>
      </c>
    </row>
    <row r="3217" spans="1:8" x14ac:dyDescent="0.25">
      <c r="A3217" t="s">
        <v>625</v>
      </c>
      <c r="B3217">
        <v>92</v>
      </c>
      <c r="C3217" t="s">
        <v>108</v>
      </c>
      <c r="D3217" t="s">
        <v>109</v>
      </c>
      <c r="E3217" t="s">
        <v>91</v>
      </c>
      <c r="F3217" t="s">
        <v>418</v>
      </c>
      <c r="H3217">
        <v>83207.199999999997</v>
      </c>
    </row>
    <row r="3218" spans="1:8" x14ac:dyDescent="0.25">
      <c r="A3218" t="s">
        <v>625</v>
      </c>
      <c r="B3218">
        <v>93</v>
      </c>
      <c r="C3218" t="s">
        <v>110</v>
      </c>
      <c r="D3218" t="s">
        <v>111</v>
      </c>
      <c r="E3218" t="s">
        <v>91</v>
      </c>
      <c r="F3218" t="s">
        <v>418</v>
      </c>
      <c r="H3218">
        <v>120290</v>
      </c>
    </row>
    <row r="3219" spans="1:8" x14ac:dyDescent="0.25">
      <c r="A3219" t="s">
        <v>625</v>
      </c>
      <c r="B3219">
        <v>94</v>
      </c>
      <c r="C3219" t="s">
        <v>112</v>
      </c>
      <c r="D3219" t="s">
        <v>113</v>
      </c>
      <c r="E3219" t="s">
        <v>91</v>
      </c>
      <c r="F3219" t="s">
        <v>418</v>
      </c>
      <c r="H3219">
        <v>136735</v>
      </c>
    </row>
    <row r="3220" spans="1:8" x14ac:dyDescent="0.25">
      <c r="A3220" t="s">
        <v>625</v>
      </c>
      <c r="B3220">
        <v>95</v>
      </c>
      <c r="C3220" t="s">
        <v>114</v>
      </c>
      <c r="D3220" t="s">
        <v>115</v>
      </c>
      <c r="E3220" t="s">
        <v>91</v>
      </c>
      <c r="F3220" t="s">
        <v>418</v>
      </c>
      <c r="H3220">
        <v>83207.199999999997</v>
      </c>
    </row>
    <row r="3221" spans="1:8" x14ac:dyDescent="0.25">
      <c r="A3221" t="s">
        <v>625</v>
      </c>
      <c r="B3221">
        <v>97</v>
      </c>
      <c r="C3221" t="s">
        <v>116</v>
      </c>
      <c r="D3221" t="s">
        <v>117</v>
      </c>
      <c r="E3221" t="s">
        <v>91</v>
      </c>
      <c r="F3221" t="s">
        <v>418</v>
      </c>
      <c r="H3221">
        <v>83207.199999999997</v>
      </c>
    </row>
    <row r="3222" spans="1:8" x14ac:dyDescent="0.25">
      <c r="A3222" t="s">
        <v>625</v>
      </c>
      <c r="B3222">
        <v>98</v>
      </c>
      <c r="C3222" t="s">
        <v>118</v>
      </c>
      <c r="D3222" t="s">
        <v>119</v>
      </c>
      <c r="E3222" t="s">
        <v>91</v>
      </c>
      <c r="F3222" t="s">
        <v>418</v>
      </c>
      <c r="H3222">
        <v>83207.199999999997</v>
      </c>
    </row>
    <row r="3223" spans="1:8" x14ac:dyDescent="0.25">
      <c r="A3223" t="s">
        <v>625</v>
      </c>
      <c r="B3223" t="s">
        <v>120</v>
      </c>
      <c r="C3223" t="s">
        <v>121</v>
      </c>
      <c r="D3223" t="s">
        <v>122</v>
      </c>
      <c r="E3223" t="s">
        <v>91</v>
      </c>
      <c r="F3223" t="s">
        <v>418</v>
      </c>
      <c r="H3223">
        <v>130180</v>
      </c>
    </row>
    <row r="3224" spans="1:8" x14ac:dyDescent="0.25">
      <c r="A3224" t="s">
        <v>625</v>
      </c>
      <c r="B3224" t="s">
        <v>123</v>
      </c>
      <c r="C3224" t="s">
        <v>124</v>
      </c>
      <c r="D3224" t="s">
        <v>125</v>
      </c>
      <c r="E3224" t="s">
        <v>91</v>
      </c>
      <c r="F3224" t="s">
        <v>418</v>
      </c>
      <c r="H3224">
        <v>83207.199999999997</v>
      </c>
    </row>
    <row r="3225" spans="1:8" x14ac:dyDescent="0.25">
      <c r="A3225" t="s">
        <v>625</v>
      </c>
      <c r="B3225" t="s">
        <v>126</v>
      </c>
      <c r="C3225" t="s">
        <v>127</v>
      </c>
      <c r="D3225" t="s">
        <v>128</v>
      </c>
      <c r="E3225" t="s">
        <v>91</v>
      </c>
      <c r="F3225" t="s">
        <v>418</v>
      </c>
      <c r="H3225">
        <v>146970</v>
      </c>
    </row>
    <row r="3226" spans="1:8" x14ac:dyDescent="0.25">
      <c r="A3226" t="s">
        <v>625</v>
      </c>
      <c r="B3226" t="s">
        <v>129</v>
      </c>
      <c r="C3226" t="s">
        <v>130</v>
      </c>
      <c r="D3226" t="s">
        <v>131</v>
      </c>
      <c r="E3226" t="s">
        <v>91</v>
      </c>
      <c r="F3226" t="s">
        <v>418</v>
      </c>
      <c r="H3226">
        <v>200560</v>
      </c>
    </row>
    <row r="3227" spans="1:8" x14ac:dyDescent="0.25">
      <c r="A3227" t="s">
        <v>625</v>
      </c>
      <c r="B3227" t="s">
        <v>132</v>
      </c>
      <c r="C3227" t="s">
        <v>133</v>
      </c>
      <c r="D3227" t="s">
        <v>134</v>
      </c>
      <c r="E3227" t="s">
        <v>91</v>
      </c>
      <c r="F3227" t="s">
        <v>418</v>
      </c>
      <c r="H3227">
        <v>83207.199999999997</v>
      </c>
    </row>
    <row r="3228" spans="1:8" x14ac:dyDescent="0.25">
      <c r="A3228" t="s">
        <v>625</v>
      </c>
      <c r="B3228" t="s">
        <v>135</v>
      </c>
      <c r="C3228" t="s">
        <v>136</v>
      </c>
      <c r="D3228" t="s">
        <v>137</v>
      </c>
      <c r="E3228" t="s">
        <v>91</v>
      </c>
      <c r="F3228" t="s">
        <v>418</v>
      </c>
      <c r="H3228">
        <v>111205</v>
      </c>
    </row>
    <row r="3229" spans="1:8" x14ac:dyDescent="0.25">
      <c r="A3229" t="s">
        <v>625</v>
      </c>
      <c r="B3229" t="s">
        <v>138</v>
      </c>
      <c r="C3229" t="s">
        <v>139</v>
      </c>
      <c r="D3229" t="s">
        <v>140</v>
      </c>
      <c r="E3229" t="s">
        <v>91</v>
      </c>
      <c r="F3229" t="s">
        <v>418</v>
      </c>
      <c r="H3229">
        <v>83207.199999999997</v>
      </c>
    </row>
    <row r="3230" spans="1:8" x14ac:dyDescent="0.25">
      <c r="A3230" t="s">
        <v>625</v>
      </c>
      <c r="B3230" t="s">
        <v>141</v>
      </c>
      <c r="C3230" t="s">
        <v>142</v>
      </c>
      <c r="D3230" t="s">
        <v>143</v>
      </c>
      <c r="E3230" t="s">
        <v>91</v>
      </c>
      <c r="F3230" t="s">
        <v>418</v>
      </c>
      <c r="H3230">
        <v>83207.199999999997</v>
      </c>
    </row>
    <row r="3231" spans="1:8" x14ac:dyDescent="0.25">
      <c r="A3231" t="s">
        <v>625</v>
      </c>
      <c r="B3231" t="s">
        <v>144</v>
      </c>
      <c r="C3231" t="s">
        <v>145</v>
      </c>
      <c r="D3231" t="s">
        <v>146</v>
      </c>
      <c r="E3231" t="s">
        <v>91</v>
      </c>
      <c r="F3231" t="s">
        <v>418</v>
      </c>
      <c r="H3231">
        <v>83207.199999999997</v>
      </c>
    </row>
    <row r="3232" spans="1:8" x14ac:dyDescent="0.25">
      <c r="A3232" t="s">
        <v>625</v>
      </c>
      <c r="B3232" t="s">
        <v>147</v>
      </c>
      <c r="C3232" t="s">
        <v>148</v>
      </c>
      <c r="D3232" t="s">
        <v>149</v>
      </c>
      <c r="E3232" t="s">
        <v>91</v>
      </c>
      <c r="F3232" t="s">
        <v>418</v>
      </c>
      <c r="H3232">
        <v>83207.199999999997</v>
      </c>
    </row>
    <row r="3233" spans="1:8" x14ac:dyDescent="0.25">
      <c r="A3233" t="s">
        <v>625</v>
      </c>
      <c r="B3233" t="s">
        <v>150</v>
      </c>
      <c r="C3233" t="s">
        <v>151</v>
      </c>
      <c r="D3233" t="s">
        <v>152</v>
      </c>
      <c r="E3233" t="s">
        <v>91</v>
      </c>
      <c r="F3233" t="s">
        <v>418</v>
      </c>
      <c r="H3233">
        <v>104765</v>
      </c>
    </row>
    <row r="3234" spans="1:8" x14ac:dyDescent="0.25">
      <c r="A3234" t="s">
        <v>625</v>
      </c>
      <c r="B3234" t="s">
        <v>153</v>
      </c>
      <c r="C3234" t="s">
        <v>154</v>
      </c>
      <c r="D3234" t="s">
        <v>155</v>
      </c>
      <c r="E3234" t="s">
        <v>91</v>
      </c>
      <c r="F3234" t="s">
        <v>418</v>
      </c>
      <c r="H3234">
        <v>99015</v>
      </c>
    </row>
    <row r="3235" spans="1:8" x14ac:dyDescent="0.25">
      <c r="A3235" t="s">
        <v>625</v>
      </c>
      <c r="B3235" t="s">
        <v>156</v>
      </c>
      <c r="C3235" t="s">
        <v>157</v>
      </c>
      <c r="D3235" t="s">
        <v>158</v>
      </c>
      <c r="E3235" t="s">
        <v>91</v>
      </c>
      <c r="F3235" t="s">
        <v>418</v>
      </c>
      <c r="H3235">
        <v>83207.199999999997</v>
      </c>
    </row>
    <row r="3236" spans="1:8" x14ac:dyDescent="0.25">
      <c r="A3236" t="s">
        <v>625</v>
      </c>
      <c r="B3236" t="s">
        <v>159</v>
      </c>
      <c r="C3236" t="s">
        <v>160</v>
      </c>
      <c r="D3236" t="s">
        <v>161</v>
      </c>
      <c r="E3236" t="s">
        <v>91</v>
      </c>
      <c r="F3236" t="s">
        <v>418</v>
      </c>
      <c r="H3236">
        <v>83207.199999999997</v>
      </c>
    </row>
    <row r="3237" spans="1:8" x14ac:dyDescent="0.25">
      <c r="A3237" t="s">
        <v>625</v>
      </c>
      <c r="B3237" t="s">
        <v>162</v>
      </c>
      <c r="C3237" t="s">
        <v>163</v>
      </c>
      <c r="D3237" t="s">
        <v>164</v>
      </c>
      <c r="E3237" t="s">
        <v>91</v>
      </c>
      <c r="F3237" t="s">
        <v>418</v>
      </c>
      <c r="H3237">
        <v>83207.199999999997</v>
      </c>
    </row>
    <row r="3238" spans="1:8" x14ac:dyDescent="0.25">
      <c r="A3238" t="s">
        <v>625</v>
      </c>
      <c r="B3238" t="s">
        <v>165</v>
      </c>
      <c r="C3238" t="s">
        <v>166</v>
      </c>
      <c r="D3238" t="s">
        <v>167</v>
      </c>
      <c r="E3238" t="s">
        <v>91</v>
      </c>
      <c r="F3238" t="s">
        <v>418</v>
      </c>
      <c r="H3238">
        <v>183080</v>
      </c>
    </row>
    <row r="3239" spans="1:8" x14ac:dyDescent="0.25">
      <c r="A3239" t="s">
        <v>625</v>
      </c>
      <c r="B3239" t="s">
        <v>168</v>
      </c>
      <c r="C3239" t="s">
        <v>169</v>
      </c>
      <c r="D3239" t="s">
        <v>170</v>
      </c>
      <c r="E3239" t="s">
        <v>91</v>
      </c>
      <c r="F3239" t="s">
        <v>418</v>
      </c>
      <c r="H3239">
        <v>83207.199999999997</v>
      </c>
    </row>
    <row r="3240" spans="1:8" x14ac:dyDescent="0.25">
      <c r="A3240" t="s">
        <v>625</v>
      </c>
      <c r="B3240" t="s">
        <v>171</v>
      </c>
      <c r="C3240" t="s">
        <v>172</v>
      </c>
      <c r="D3240" t="s">
        <v>173</v>
      </c>
      <c r="E3240" t="s">
        <v>91</v>
      </c>
      <c r="F3240" t="s">
        <v>418</v>
      </c>
      <c r="H3240">
        <v>83207.199999999997</v>
      </c>
    </row>
    <row r="3241" spans="1:8" x14ac:dyDescent="0.25">
      <c r="A3241" t="s">
        <v>625</v>
      </c>
      <c r="B3241" t="s">
        <v>174</v>
      </c>
      <c r="C3241" t="s">
        <v>175</v>
      </c>
      <c r="D3241" t="s">
        <v>176</v>
      </c>
      <c r="E3241" t="s">
        <v>91</v>
      </c>
      <c r="F3241" t="s">
        <v>418</v>
      </c>
      <c r="H3241">
        <v>83207.199999999997</v>
      </c>
    </row>
    <row r="3242" spans="1:8" x14ac:dyDescent="0.25">
      <c r="A3242" t="s">
        <v>625</v>
      </c>
      <c r="B3242" t="s">
        <v>177</v>
      </c>
      <c r="C3242" t="s">
        <v>178</v>
      </c>
      <c r="D3242" t="s">
        <v>179</v>
      </c>
      <c r="E3242" t="s">
        <v>91</v>
      </c>
      <c r="F3242" t="s">
        <v>418</v>
      </c>
      <c r="H3242">
        <v>121210</v>
      </c>
    </row>
    <row r="3243" spans="1:8" x14ac:dyDescent="0.25">
      <c r="A3243" t="s">
        <v>625</v>
      </c>
      <c r="B3243" t="s">
        <v>180</v>
      </c>
      <c r="C3243" t="s">
        <v>181</v>
      </c>
      <c r="D3243" t="s">
        <v>182</v>
      </c>
      <c r="E3243" t="s">
        <v>91</v>
      </c>
      <c r="F3243" t="s">
        <v>418</v>
      </c>
      <c r="H3243">
        <v>122015</v>
      </c>
    </row>
    <row r="3244" spans="1:8" x14ac:dyDescent="0.25">
      <c r="A3244" t="s">
        <v>625</v>
      </c>
      <c r="B3244" t="s">
        <v>183</v>
      </c>
      <c r="C3244" t="s">
        <v>184</v>
      </c>
      <c r="D3244" t="s">
        <v>185</v>
      </c>
      <c r="E3244" t="s">
        <v>91</v>
      </c>
      <c r="F3244" t="s">
        <v>418</v>
      </c>
      <c r="H3244">
        <v>117300</v>
      </c>
    </row>
    <row r="3245" spans="1:8" x14ac:dyDescent="0.25">
      <c r="A3245" t="s">
        <v>625</v>
      </c>
      <c r="B3245" t="s">
        <v>186</v>
      </c>
      <c r="C3245" t="s">
        <v>187</v>
      </c>
      <c r="D3245" t="s">
        <v>188</v>
      </c>
      <c r="E3245" t="s">
        <v>91</v>
      </c>
      <c r="F3245" t="s">
        <v>418</v>
      </c>
      <c r="H3245">
        <v>130180</v>
      </c>
    </row>
    <row r="3246" spans="1:8" x14ac:dyDescent="0.25">
      <c r="A3246" t="s">
        <v>625</v>
      </c>
      <c r="B3246" t="s">
        <v>189</v>
      </c>
      <c r="C3246" t="s">
        <v>190</v>
      </c>
      <c r="D3246" t="s">
        <v>191</v>
      </c>
      <c r="E3246" t="s">
        <v>91</v>
      </c>
      <c r="F3246" t="s">
        <v>418</v>
      </c>
      <c r="H3246">
        <v>83207.199999999997</v>
      </c>
    </row>
    <row r="3247" spans="1:8" x14ac:dyDescent="0.25">
      <c r="A3247" t="s">
        <v>625</v>
      </c>
      <c r="B3247" t="s">
        <v>192</v>
      </c>
      <c r="C3247" t="s">
        <v>193</v>
      </c>
      <c r="D3247" t="s">
        <v>194</v>
      </c>
      <c r="E3247" t="s">
        <v>91</v>
      </c>
      <c r="F3247" t="s">
        <v>418</v>
      </c>
      <c r="H3247">
        <v>83207.199999999997</v>
      </c>
    </row>
    <row r="3248" spans="1:8" x14ac:dyDescent="0.25">
      <c r="A3248" t="s">
        <v>625</v>
      </c>
      <c r="B3248" t="s">
        <v>195</v>
      </c>
      <c r="C3248" t="s">
        <v>196</v>
      </c>
      <c r="D3248" t="s">
        <v>197</v>
      </c>
      <c r="E3248" t="s">
        <v>91</v>
      </c>
      <c r="F3248" t="s">
        <v>418</v>
      </c>
      <c r="H3248">
        <v>85330</v>
      </c>
    </row>
    <row r="3249" spans="1:8" x14ac:dyDescent="0.25">
      <c r="A3249" t="s">
        <v>625</v>
      </c>
      <c r="B3249" t="s">
        <v>198</v>
      </c>
      <c r="C3249" t="s">
        <v>199</v>
      </c>
      <c r="D3249" t="s">
        <v>200</v>
      </c>
      <c r="E3249" t="s">
        <v>91</v>
      </c>
      <c r="F3249" t="s">
        <v>418</v>
      </c>
      <c r="H3249">
        <v>83207.199999999997</v>
      </c>
    </row>
    <row r="3250" spans="1:8" x14ac:dyDescent="0.25">
      <c r="A3250" t="s">
        <v>625</v>
      </c>
      <c r="B3250" t="s">
        <v>201</v>
      </c>
      <c r="C3250" t="s">
        <v>202</v>
      </c>
      <c r="D3250" t="s">
        <v>203</v>
      </c>
      <c r="E3250" t="s">
        <v>91</v>
      </c>
      <c r="F3250" t="s">
        <v>418</v>
      </c>
      <c r="H3250">
        <v>179515</v>
      </c>
    </row>
    <row r="3251" spans="1:8" x14ac:dyDescent="0.25">
      <c r="A3251" t="s">
        <v>625</v>
      </c>
      <c r="B3251" t="s">
        <v>204</v>
      </c>
      <c r="C3251" t="s">
        <v>205</v>
      </c>
      <c r="D3251" t="s">
        <v>206</v>
      </c>
      <c r="E3251" t="s">
        <v>91</v>
      </c>
      <c r="F3251" t="s">
        <v>418</v>
      </c>
      <c r="H3251">
        <v>197570</v>
      </c>
    </row>
    <row r="3252" spans="1:8" x14ac:dyDescent="0.25">
      <c r="A3252" t="s">
        <v>625</v>
      </c>
      <c r="B3252" t="s">
        <v>207</v>
      </c>
      <c r="C3252" t="s">
        <v>208</v>
      </c>
      <c r="D3252" t="s">
        <v>209</v>
      </c>
      <c r="E3252" t="s">
        <v>91</v>
      </c>
      <c r="F3252" t="s">
        <v>418</v>
      </c>
      <c r="H3252">
        <v>116610</v>
      </c>
    </row>
    <row r="3253" spans="1:8" x14ac:dyDescent="0.25">
      <c r="A3253" t="s">
        <v>625</v>
      </c>
      <c r="B3253" t="s">
        <v>210</v>
      </c>
      <c r="C3253" t="s">
        <v>211</v>
      </c>
      <c r="D3253" t="s">
        <v>212</v>
      </c>
      <c r="E3253" t="s">
        <v>91</v>
      </c>
      <c r="F3253" t="s">
        <v>418</v>
      </c>
      <c r="H3253">
        <v>83207.199999999997</v>
      </c>
    </row>
    <row r="3254" spans="1:8" x14ac:dyDescent="0.25">
      <c r="A3254" t="s">
        <v>625</v>
      </c>
      <c r="B3254" t="s">
        <v>213</v>
      </c>
      <c r="C3254" t="s">
        <v>214</v>
      </c>
      <c r="D3254" t="s">
        <v>215</v>
      </c>
      <c r="E3254" t="s">
        <v>91</v>
      </c>
      <c r="F3254" t="s">
        <v>418</v>
      </c>
      <c r="H3254">
        <v>0</v>
      </c>
    </row>
    <row r="3255" spans="1:8" x14ac:dyDescent="0.25">
      <c r="A3255" t="s">
        <v>625</v>
      </c>
      <c r="B3255" t="s">
        <v>216</v>
      </c>
      <c r="C3255" t="s">
        <v>217</v>
      </c>
      <c r="D3255" t="s">
        <v>218</v>
      </c>
      <c r="E3255" t="s">
        <v>91</v>
      </c>
      <c r="F3255" t="s">
        <v>418</v>
      </c>
      <c r="H3255">
        <v>83207.199999999997</v>
      </c>
    </row>
    <row r="3256" spans="1:8" x14ac:dyDescent="0.25">
      <c r="A3256" t="s">
        <v>625</v>
      </c>
      <c r="B3256" t="s">
        <v>219</v>
      </c>
      <c r="C3256" t="s">
        <v>220</v>
      </c>
      <c r="D3256" t="s">
        <v>221</v>
      </c>
      <c r="E3256" t="s">
        <v>91</v>
      </c>
      <c r="F3256" t="s">
        <v>418</v>
      </c>
      <c r="H3256">
        <v>83207.199999999997</v>
      </c>
    </row>
    <row r="3257" spans="1:8" x14ac:dyDescent="0.25">
      <c r="A3257" t="s">
        <v>625</v>
      </c>
      <c r="B3257" t="s">
        <v>222</v>
      </c>
      <c r="C3257" t="s">
        <v>223</v>
      </c>
      <c r="D3257" t="s">
        <v>224</v>
      </c>
      <c r="E3257" t="s">
        <v>91</v>
      </c>
      <c r="F3257" t="s">
        <v>418</v>
      </c>
      <c r="H3257">
        <v>83207.199999999997</v>
      </c>
    </row>
    <row r="3258" spans="1:8" x14ac:dyDescent="0.25">
      <c r="A3258" t="s">
        <v>625</v>
      </c>
      <c r="B3258" t="s">
        <v>225</v>
      </c>
      <c r="C3258" t="s">
        <v>226</v>
      </c>
      <c r="D3258" t="s">
        <v>227</v>
      </c>
      <c r="E3258" t="s">
        <v>91</v>
      </c>
      <c r="F3258" t="s">
        <v>418</v>
      </c>
      <c r="H3258">
        <v>83207.199999999997</v>
      </c>
    </row>
    <row r="3259" spans="1:8" x14ac:dyDescent="0.25">
      <c r="A3259" t="s">
        <v>625</v>
      </c>
      <c r="B3259" t="s">
        <v>228</v>
      </c>
      <c r="C3259" t="s">
        <v>229</v>
      </c>
      <c r="D3259" t="s">
        <v>230</v>
      </c>
      <c r="E3259" t="s">
        <v>91</v>
      </c>
      <c r="F3259" t="s">
        <v>418</v>
      </c>
      <c r="H3259">
        <v>83207.199999999997</v>
      </c>
    </row>
    <row r="3260" spans="1:8" x14ac:dyDescent="0.25">
      <c r="A3260" t="s">
        <v>625</v>
      </c>
      <c r="B3260" t="s">
        <v>231</v>
      </c>
      <c r="C3260" t="s">
        <v>232</v>
      </c>
      <c r="D3260" t="s">
        <v>233</v>
      </c>
      <c r="E3260" t="s">
        <v>91</v>
      </c>
      <c r="F3260" t="s">
        <v>418</v>
      </c>
      <c r="H3260">
        <v>83207.199999999997</v>
      </c>
    </row>
    <row r="3261" spans="1:8" x14ac:dyDescent="0.25">
      <c r="A3261" t="s">
        <v>625</v>
      </c>
      <c r="B3261" t="s">
        <v>234</v>
      </c>
      <c r="C3261" t="s">
        <v>235</v>
      </c>
      <c r="D3261" t="s">
        <v>236</v>
      </c>
      <c r="E3261" t="s">
        <v>91</v>
      </c>
      <c r="F3261" t="s">
        <v>418</v>
      </c>
      <c r="H3261">
        <v>83207.199999999997</v>
      </c>
    </row>
    <row r="3262" spans="1:8" x14ac:dyDescent="0.25">
      <c r="A3262" t="s">
        <v>625</v>
      </c>
      <c r="B3262" t="s">
        <v>237</v>
      </c>
      <c r="C3262" t="s">
        <v>238</v>
      </c>
      <c r="D3262" t="s">
        <v>239</v>
      </c>
      <c r="E3262" t="s">
        <v>91</v>
      </c>
      <c r="F3262" t="s">
        <v>418</v>
      </c>
      <c r="H3262">
        <v>84755</v>
      </c>
    </row>
    <row r="3263" spans="1:8" x14ac:dyDescent="0.25">
      <c r="A3263" t="s">
        <v>625</v>
      </c>
      <c r="B3263" t="s">
        <v>240</v>
      </c>
      <c r="C3263" t="s">
        <v>241</v>
      </c>
      <c r="D3263" t="s">
        <v>242</v>
      </c>
      <c r="E3263" t="s">
        <v>91</v>
      </c>
      <c r="F3263" t="s">
        <v>418</v>
      </c>
      <c r="H3263">
        <v>83207.199999999997</v>
      </c>
    </row>
    <row r="3264" spans="1:8" x14ac:dyDescent="0.25">
      <c r="A3264" t="s">
        <v>625</v>
      </c>
      <c r="B3264" t="s">
        <v>243</v>
      </c>
      <c r="C3264" t="s">
        <v>244</v>
      </c>
      <c r="D3264" t="s">
        <v>245</v>
      </c>
      <c r="E3264" t="s">
        <v>91</v>
      </c>
      <c r="F3264" t="s">
        <v>418</v>
      </c>
      <c r="H3264">
        <v>200560</v>
      </c>
    </row>
    <row r="3265" spans="1:8" x14ac:dyDescent="0.25">
      <c r="A3265" t="s">
        <v>625</v>
      </c>
      <c r="B3265" t="s">
        <v>246</v>
      </c>
      <c r="C3265" t="s">
        <v>247</v>
      </c>
      <c r="D3265" t="s">
        <v>248</v>
      </c>
      <c r="E3265" t="s">
        <v>91</v>
      </c>
      <c r="F3265" t="s">
        <v>418</v>
      </c>
      <c r="H3265">
        <v>116150</v>
      </c>
    </row>
    <row r="3266" spans="1:8" x14ac:dyDescent="0.25">
      <c r="A3266" t="s">
        <v>625</v>
      </c>
      <c r="B3266" t="s">
        <v>249</v>
      </c>
      <c r="C3266" t="s">
        <v>250</v>
      </c>
      <c r="D3266" t="s">
        <v>251</v>
      </c>
      <c r="E3266" t="s">
        <v>91</v>
      </c>
      <c r="F3266" t="s">
        <v>418</v>
      </c>
      <c r="H3266">
        <v>83207.199999999997</v>
      </c>
    </row>
    <row r="3267" spans="1:8" x14ac:dyDescent="0.25">
      <c r="A3267" t="s">
        <v>625</v>
      </c>
      <c r="B3267" t="s">
        <v>252</v>
      </c>
      <c r="C3267" t="s">
        <v>253</v>
      </c>
      <c r="D3267" t="s">
        <v>254</v>
      </c>
      <c r="E3267" t="s">
        <v>91</v>
      </c>
      <c r="F3267" t="s">
        <v>418</v>
      </c>
      <c r="H3267">
        <v>92115</v>
      </c>
    </row>
    <row r="3268" spans="1:8" x14ac:dyDescent="0.25">
      <c r="A3268" t="s">
        <v>625</v>
      </c>
      <c r="B3268" t="s">
        <v>255</v>
      </c>
      <c r="C3268" t="s">
        <v>256</v>
      </c>
      <c r="D3268" t="s">
        <v>257</v>
      </c>
      <c r="E3268" t="s">
        <v>91</v>
      </c>
      <c r="F3268" t="s">
        <v>418</v>
      </c>
      <c r="H3268">
        <v>83207.199999999997</v>
      </c>
    </row>
    <row r="3269" spans="1:8" x14ac:dyDescent="0.25">
      <c r="A3269" t="s">
        <v>625</v>
      </c>
      <c r="B3269" t="s">
        <v>258</v>
      </c>
      <c r="C3269" t="s">
        <v>259</v>
      </c>
      <c r="D3269" t="s">
        <v>260</v>
      </c>
      <c r="E3269" t="s">
        <v>91</v>
      </c>
      <c r="F3269" t="s">
        <v>418</v>
      </c>
      <c r="H3269">
        <v>218155</v>
      </c>
    </row>
    <row r="3270" spans="1:8" x14ac:dyDescent="0.25">
      <c r="A3270" t="s">
        <v>625</v>
      </c>
      <c r="B3270" t="s">
        <v>261</v>
      </c>
      <c r="C3270" t="s">
        <v>262</v>
      </c>
      <c r="D3270" t="s">
        <v>263</v>
      </c>
      <c r="E3270" t="s">
        <v>91</v>
      </c>
      <c r="F3270" t="s">
        <v>418</v>
      </c>
      <c r="H3270">
        <v>117645</v>
      </c>
    </row>
    <row r="3271" spans="1:8" x14ac:dyDescent="0.25">
      <c r="A3271" t="s">
        <v>625</v>
      </c>
      <c r="B3271" t="s">
        <v>264</v>
      </c>
      <c r="C3271" t="s">
        <v>265</v>
      </c>
      <c r="D3271" t="s">
        <v>266</v>
      </c>
      <c r="E3271" t="s">
        <v>91</v>
      </c>
      <c r="F3271" t="s">
        <v>418</v>
      </c>
      <c r="H3271">
        <v>161690</v>
      </c>
    </row>
    <row r="3272" spans="1:8" x14ac:dyDescent="0.25">
      <c r="A3272" t="s">
        <v>625</v>
      </c>
      <c r="B3272" t="s">
        <v>267</v>
      </c>
      <c r="C3272" t="s">
        <v>268</v>
      </c>
      <c r="D3272" t="s">
        <v>269</v>
      </c>
      <c r="E3272" t="s">
        <v>91</v>
      </c>
      <c r="F3272" t="s">
        <v>418</v>
      </c>
      <c r="H3272">
        <v>156860</v>
      </c>
    </row>
    <row r="3273" spans="1:8" x14ac:dyDescent="0.25">
      <c r="A3273" t="s">
        <v>625</v>
      </c>
      <c r="B3273" t="s">
        <v>270</v>
      </c>
      <c r="C3273" t="s">
        <v>271</v>
      </c>
      <c r="D3273" t="s">
        <v>272</v>
      </c>
      <c r="E3273" t="s">
        <v>91</v>
      </c>
      <c r="F3273" t="s">
        <v>418</v>
      </c>
      <c r="H3273">
        <v>103615</v>
      </c>
    </row>
    <row r="3274" spans="1:8" x14ac:dyDescent="0.25">
      <c r="A3274" t="s">
        <v>625</v>
      </c>
      <c r="B3274" t="s">
        <v>273</v>
      </c>
      <c r="C3274" t="s">
        <v>274</v>
      </c>
      <c r="D3274" t="s">
        <v>275</v>
      </c>
      <c r="E3274" t="s">
        <v>91</v>
      </c>
      <c r="F3274" t="s">
        <v>418</v>
      </c>
      <c r="H3274">
        <v>83207.199999999997</v>
      </c>
    </row>
    <row r="3275" spans="1:8" x14ac:dyDescent="0.25">
      <c r="A3275" t="s">
        <v>625</v>
      </c>
      <c r="B3275" t="s">
        <v>276</v>
      </c>
      <c r="C3275" t="s">
        <v>277</v>
      </c>
      <c r="D3275" t="s">
        <v>278</v>
      </c>
      <c r="E3275" t="s">
        <v>91</v>
      </c>
      <c r="F3275" t="s">
        <v>418</v>
      </c>
      <c r="H3275">
        <v>128225</v>
      </c>
    </row>
    <row r="3276" spans="1:8" x14ac:dyDescent="0.25">
      <c r="A3276" t="s">
        <v>625</v>
      </c>
      <c r="B3276" t="s">
        <v>279</v>
      </c>
      <c r="C3276" t="s">
        <v>280</v>
      </c>
      <c r="D3276" t="s">
        <v>281</v>
      </c>
      <c r="E3276" t="s">
        <v>91</v>
      </c>
      <c r="F3276" t="s">
        <v>418</v>
      </c>
      <c r="H3276">
        <v>83207.199999999997</v>
      </c>
    </row>
    <row r="3277" spans="1:8" x14ac:dyDescent="0.25">
      <c r="A3277" t="s">
        <v>625</v>
      </c>
      <c r="B3277" t="s">
        <v>282</v>
      </c>
      <c r="C3277" t="s">
        <v>283</v>
      </c>
      <c r="D3277" t="s">
        <v>284</v>
      </c>
      <c r="E3277" t="s">
        <v>91</v>
      </c>
      <c r="F3277" t="s">
        <v>418</v>
      </c>
      <c r="H3277">
        <v>83207.199999999997</v>
      </c>
    </row>
    <row r="3278" spans="1:8" x14ac:dyDescent="0.25">
      <c r="A3278" t="s">
        <v>625</v>
      </c>
      <c r="B3278" t="s">
        <v>285</v>
      </c>
      <c r="C3278" t="s">
        <v>286</v>
      </c>
      <c r="D3278" t="s">
        <v>287</v>
      </c>
      <c r="E3278" t="s">
        <v>91</v>
      </c>
      <c r="F3278" t="s">
        <v>418</v>
      </c>
      <c r="H3278">
        <v>122935</v>
      </c>
    </row>
    <row r="3279" spans="1:8" x14ac:dyDescent="0.25">
      <c r="A3279" t="s">
        <v>625</v>
      </c>
      <c r="B3279" t="s">
        <v>288</v>
      </c>
      <c r="C3279" t="s">
        <v>289</v>
      </c>
      <c r="D3279" t="s">
        <v>290</v>
      </c>
      <c r="E3279" t="s">
        <v>91</v>
      </c>
      <c r="F3279" t="s">
        <v>418</v>
      </c>
      <c r="H3279">
        <v>83207.199999999997</v>
      </c>
    </row>
    <row r="3280" spans="1:8" x14ac:dyDescent="0.25">
      <c r="A3280" t="s">
        <v>625</v>
      </c>
      <c r="B3280" t="s">
        <v>291</v>
      </c>
      <c r="C3280" t="s">
        <v>292</v>
      </c>
      <c r="D3280" t="s">
        <v>293</v>
      </c>
      <c r="E3280" t="s">
        <v>91</v>
      </c>
      <c r="F3280" t="s">
        <v>418</v>
      </c>
      <c r="H3280">
        <v>0</v>
      </c>
    </row>
    <row r="3281" spans="1:8" x14ac:dyDescent="0.25">
      <c r="A3281" t="s">
        <v>625</v>
      </c>
      <c r="B3281" t="s">
        <v>294</v>
      </c>
      <c r="C3281" t="s">
        <v>295</v>
      </c>
      <c r="D3281" t="s">
        <v>296</v>
      </c>
      <c r="E3281" t="s">
        <v>91</v>
      </c>
      <c r="F3281" t="s">
        <v>418</v>
      </c>
      <c r="H3281">
        <v>83207.199999999997</v>
      </c>
    </row>
    <row r="3282" spans="1:8" x14ac:dyDescent="0.25">
      <c r="A3282" t="s">
        <v>625</v>
      </c>
      <c r="B3282" t="s">
        <v>297</v>
      </c>
      <c r="C3282" t="s">
        <v>298</v>
      </c>
      <c r="D3282" t="s">
        <v>299</v>
      </c>
      <c r="E3282" t="s">
        <v>91</v>
      </c>
      <c r="F3282" t="s">
        <v>418</v>
      </c>
      <c r="H3282">
        <v>123050</v>
      </c>
    </row>
    <row r="3283" spans="1:8" x14ac:dyDescent="0.25">
      <c r="A3283" t="s">
        <v>625</v>
      </c>
      <c r="B3283" t="s">
        <v>300</v>
      </c>
      <c r="C3283" t="s">
        <v>301</v>
      </c>
      <c r="D3283" t="s">
        <v>302</v>
      </c>
      <c r="E3283" t="s">
        <v>91</v>
      </c>
      <c r="F3283" t="s">
        <v>418</v>
      </c>
      <c r="H3283">
        <v>83207.199999999997</v>
      </c>
    </row>
    <row r="3284" spans="1:8" x14ac:dyDescent="0.25">
      <c r="A3284" t="s">
        <v>625</v>
      </c>
      <c r="B3284" t="s">
        <v>303</v>
      </c>
      <c r="C3284" t="s">
        <v>304</v>
      </c>
      <c r="D3284" t="s">
        <v>305</v>
      </c>
      <c r="E3284" t="s">
        <v>91</v>
      </c>
      <c r="F3284" t="s">
        <v>418</v>
      </c>
      <c r="H3284">
        <v>83207.199999999997</v>
      </c>
    </row>
    <row r="3285" spans="1:8" x14ac:dyDescent="0.25">
      <c r="A3285" t="s">
        <v>625</v>
      </c>
      <c r="B3285" t="s">
        <v>306</v>
      </c>
      <c r="C3285" t="s">
        <v>307</v>
      </c>
      <c r="D3285" t="s">
        <v>308</v>
      </c>
      <c r="E3285" t="s">
        <v>91</v>
      </c>
      <c r="F3285" t="s">
        <v>418</v>
      </c>
      <c r="H3285">
        <v>83207.199999999997</v>
      </c>
    </row>
    <row r="3286" spans="1:8" x14ac:dyDescent="0.25">
      <c r="A3286" t="s">
        <v>625</v>
      </c>
      <c r="B3286" t="s">
        <v>309</v>
      </c>
      <c r="C3286" t="s">
        <v>310</v>
      </c>
      <c r="D3286" t="s">
        <v>311</v>
      </c>
      <c r="E3286" t="s">
        <v>91</v>
      </c>
      <c r="F3286" t="s">
        <v>418</v>
      </c>
      <c r="H3286">
        <v>83207.199999999997</v>
      </c>
    </row>
    <row r="3287" spans="1:8" x14ac:dyDescent="0.25">
      <c r="A3287" t="s">
        <v>625</v>
      </c>
      <c r="B3287" t="s">
        <v>312</v>
      </c>
      <c r="C3287" t="s">
        <v>313</v>
      </c>
      <c r="D3287" t="s">
        <v>314</v>
      </c>
      <c r="E3287" t="s">
        <v>91</v>
      </c>
      <c r="F3287" t="s">
        <v>418</v>
      </c>
      <c r="H3287">
        <v>83207.199999999997</v>
      </c>
    </row>
    <row r="3288" spans="1:8" x14ac:dyDescent="0.25">
      <c r="A3288" t="s">
        <v>625</v>
      </c>
      <c r="B3288" t="s">
        <v>315</v>
      </c>
      <c r="C3288" t="s">
        <v>316</v>
      </c>
      <c r="D3288" t="s">
        <v>317</v>
      </c>
      <c r="E3288" t="s">
        <v>91</v>
      </c>
      <c r="F3288" t="s">
        <v>418</v>
      </c>
      <c r="H3288">
        <v>83207.199999999997</v>
      </c>
    </row>
    <row r="3289" spans="1:8" x14ac:dyDescent="0.25">
      <c r="A3289" t="s">
        <v>625</v>
      </c>
      <c r="B3289" t="s">
        <v>318</v>
      </c>
      <c r="C3289" t="s">
        <v>319</v>
      </c>
      <c r="D3289" t="s">
        <v>320</v>
      </c>
      <c r="E3289" t="s">
        <v>91</v>
      </c>
      <c r="F3289" t="s">
        <v>418</v>
      </c>
      <c r="H3289">
        <v>83207.199999999997</v>
      </c>
    </row>
    <row r="3290" spans="1:8" x14ac:dyDescent="0.25">
      <c r="A3290" t="s">
        <v>625</v>
      </c>
      <c r="B3290" t="s">
        <v>321</v>
      </c>
      <c r="C3290" t="s">
        <v>322</v>
      </c>
      <c r="D3290" t="s">
        <v>323</v>
      </c>
      <c r="E3290" t="s">
        <v>91</v>
      </c>
      <c r="F3290" t="s">
        <v>418</v>
      </c>
      <c r="H3290">
        <v>104305</v>
      </c>
    </row>
    <row r="3291" spans="1:8" x14ac:dyDescent="0.25">
      <c r="A3291" t="s">
        <v>625</v>
      </c>
      <c r="B3291" t="s">
        <v>324</v>
      </c>
      <c r="C3291" t="s">
        <v>325</v>
      </c>
      <c r="D3291" t="s">
        <v>326</v>
      </c>
      <c r="E3291" t="s">
        <v>91</v>
      </c>
      <c r="F3291" t="s">
        <v>418</v>
      </c>
      <c r="H3291">
        <v>83207.199999999997</v>
      </c>
    </row>
    <row r="3292" spans="1:8" x14ac:dyDescent="0.25">
      <c r="A3292" t="s">
        <v>625</v>
      </c>
      <c r="B3292" t="s">
        <v>327</v>
      </c>
      <c r="C3292" t="s">
        <v>328</v>
      </c>
      <c r="D3292" t="s">
        <v>329</v>
      </c>
      <c r="E3292" t="s">
        <v>91</v>
      </c>
      <c r="F3292" t="s">
        <v>418</v>
      </c>
      <c r="H3292">
        <v>83207.199999999997</v>
      </c>
    </row>
    <row r="3293" spans="1:8" x14ac:dyDescent="0.25">
      <c r="A3293" t="s">
        <v>625</v>
      </c>
      <c r="B3293" t="s">
        <v>330</v>
      </c>
      <c r="C3293" t="s">
        <v>331</v>
      </c>
      <c r="D3293" t="s">
        <v>332</v>
      </c>
      <c r="E3293" t="s">
        <v>91</v>
      </c>
      <c r="F3293" t="s">
        <v>418</v>
      </c>
      <c r="H3293">
        <v>0</v>
      </c>
    </row>
    <row r="3294" spans="1:8" x14ac:dyDescent="0.25">
      <c r="A3294" t="s">
        <v>625</v>
      </c>
      <c r="B3294" t="s">
        <v>333</v>
      </c>
      <c r="C3294" t="s">
        <v>334</v>
      </c>
      <c r="D3294" t="s">
        <v>335</v>
      </c>
      <c r="E3294" t="s">
        <v>91</v>
      </c>
      <c r="F3294" t="s">
        <v>418</v>
      </c>
      <c r="H3294">
        <v>83207.199999999997</v>
      </c>
    </row>
    <row r="3295" spans="1:8" x14ac:dyDescent="0.25">
      <c r="A3295" t="s">
        <v>625</v>
      </c>
      <c r="B3295" t="s">
        <v>336</v>
      </c>
      <c r="C3295" t="s">
        <v>337</v>
      </c>
      <c r="D3295" t="s">
        <v>338</v>
      </c>
      <c r="E3295" t="s">
        <v>91</v>
      </c>
      <c r="F3295" t="s">
        <v>418</v>
      </c>
      <c r="H3295">
        <v>83207.199999999997</v>
      </c>
    </row>
    <row r="3296" spans="1:8" x14ac:dyDescent="0.25">
      <c r="A3296" t="s">
        <v>625</v>
      </c>
      <c r="B3296" t="s">
        <v>339</v>
      </c>
      <c r="C3296" t="s">
        <v>340</v>
      </c>
      <c r="D3296" t="s">
        <v>341</v>
      </c>
      <c r="E3296" t="s">
        <v>91</v>
      </c>
      <c r="F3296" t="s">
        <v>418</v>
      </c>
      <c r="H3296">
        <v>200560</v>
      </c>
    </row>
    <row r="3297" spans="1:8" x14ac:dyDescent="0.25">
      <c r="A3297" t="s">
        <v>625</v>
      </c>
      <c r="B3297" t="s">
        <v>342</v>
      </c>
      <c r="C3297" t="s">
        <v>343</v>
      </c>
      <c r="D3297" t="s">
        <v>344</v>
      </c>
      <c r="E3297" t="s">
        <v>91</v>
      </c>
      <c r="F3297" t="s">
        <v>418</v>
      </c>
      <c r="H3297">
        <v>83207.199999999997</v>
      </c>
    </row>
    <row r="3298" spans="1:8" x14ac:dyDescent="0.25">
      <c r="A3298" t="s">
        <v>625</v>
      </c>
      <c r="B3298" t="s">
        <v>345</v>
      </c>
      <c r="C3298" t="s">
        <v>346</v>
      </c>
      <c r="D3298" t="s">
        <v>347</v>
      </c>
      <c r="E3298" t="s">
        <v>91</v>
      </c>
      <c r="F3298" t="s">
        <v>418</v>
      </c>
      <c r="H3298">
        <v>83207.199999999997</v>
      </c>
    </row>
    <row r="3299" spans="1:8" x14ac:dyDescent="0.25">
      <c r="A3299" t="s">
        <v>625</v>
      </c>
      <c r="B3299" t="s">
        <v>348</v>
      </c>
      <c r="C3299" t="s">
        <v>349</v>
      </c>
      <c r="D3299" t="s">
        <v>350</v>
      </c>
      <c r="E3299" t="s">
        <v>91</v>
      </c>
      <c r="F3299" t="s">
        <v>418</v>
      </c>
      <c r="H3299">
        <v>83207.199999999997</v>
      </c>
    </row>
    <row r="3300" spans="1:8" x14ac:dyDescent="0.25">
      <c r="A3300" t="s">
        <v>625</v>
      </c>
      <c r="B3300" t="s">
        <v>351</v>
      </c>
      <c r="C3300" t="s">
        <v>352</v>
      </c>
      <c r="D3300" t="s">
        <v>353</v>
      </c>
      <c r="E3300" t="s">
        <v>91</v>
      </c>
      <c r="F3300" t="s">
        <v>418</v>
      </c>
      <c r="H3300">
        <v>83207.199999999997</v>
      </c>
    </row>
    <row r="3301" spans="1:8" x14ac:dyDescent="0.25">
      <c r="A3301" t="s">
        <v>625</v>
      </c>
      <c r="B3301" t="s">
        <v>354</v>
      </c>
      <c r="C3301" t="s">
        <v>355</v>
      </c>
      <c r="D3301" t="s">
        <v>356</v>
      </c>
      <c r="E3301" t="s">
        <v>91</v>
      </c>
      <c r="F3301" t="s">
        <v>418</v>
      </c>
      <c r="H3301">
        <v>83207.199999999997</v>
      </c>
    </row>
    <row r="3302" spans="1:8" x14ac:dyDescent="0.25">
      <c r="A3302" t="s">
        <v>625</v>
      </c>
      <c r="B3302" t="s">
        <v>357</v>
      </c>
      <c r="C3302" t="s">
        <v>358</v>
      </c>
      <c r="D3302" t="s">
        <v>359</v>
      </c>
      <c r="E3302" t="s">
        <v>91</v>
      </c>
      <c r="F3302" t="s">
        <v>418</v>
      </c>
      <c r="H3302">
        <v>83207.199999999997</v>
      </c>
    </row>
    <row r="3303" spans="1:8" x14ac:dyDescent="0.25">
      <c r="A3303" t="s">
        <v>625</v>
      </c>
      <c r="B3303" t="s">
        <v>360</v>
      </c>
      <c r="C3303" t="s">
        <v>361</v>
      </c>
      <c r="D3303" t="s">
        <v>362</v>
      </c>
      <c r="E3303" t="s">
        <v>91</v>
      </c>
      <c r="F3303" t="s">
        <v>418</v>
      </c>
      <c r="H3303">
        <v>83207.199999999997</v>
      </c>
    </row>
    <row r="3304" spans="1:8" x14ac:dyDescent="0.25">
      <c r="A3304" t="s">
        <v>625</v>
      </c>
      <c r="B3304" t="s">
        <v>363</v>
      </c>
      <c r="C3304" t="s">
        <v>364</v>
      </c>
      <c r="D3304" t="s">
        <v>365</v>
      </c>
      <c r="E3304" t="s">
        <v>91</v>
      </c>
      <c r="F3304" t="s">
        <v>418</v>
      </c>
      <c r="H3304">
        <v>109710</v>
      </c>
    </row>
    <row r="3305" spans="1:8" x14ac:dyDescent="0.25">
      <c r="A3305" t="s">
        <v>625</v>
      </c>
      <c r="B3305" t="s">
        <v>366</v>
      </c>
      <c r="C3305" t="s">
        <v>367</v>
      </c>
      <c r="D3305" t="s">
        <v>368</v>
      </c>
      <c r="E3305" t="s">
        <v>91</v>
      </c>
      <c r="F3305" t="s">
        <v>418</v>
      </c>
      <c r="H3305">
        <v>83207.199999999997</v>
      </c>
    </row>
    <row r="3306" spans="1:8" x14ac:dyDescent="0.25">
      <c r="A3306" t="s">
        <v>625</v>
      </c>
      <c r="B3306" t="s">
        <v>369</v>
      </c>
      <c r="C3306" t="s">
        <v>370</v>
      </c>
      <c r="D3306" t="s">
        <v>371</v>
      </c>
      <c r="E3306" t="s">
        <v>91</v>
      </c>
      <c r="F3306" t="s">
        <v>418</v>
      </c>
      <c r="H3306">
        <v>83207.199999999997</v>
      </c>
    </row>
    <row r="3307" spans="1:8" x14ac:dyDescent="0.25">
      <c r="A3307" t="s">
        <v>625</v>
      </c>
      <c r="B3307" t="s">
        <v>372</v>
      </c>
      <c r="C3307" t="s">
        <v>373</v>
      </c>
      <c r="D3307" t="s">
        <v>374</v>
      </c>
      <c r="E3307" t="s">
        <v>91</v>
      </c>
      <c r="F3307" t="s">
        <v>418</v>
      </c>
      <c r="H3307">
        <v>83207.199999999997</v>
      </c>
    </row>
    <row r="3308" spans="1:8" x14ac:dyDescent="0.25">
      <c r="A3308" t="s">
        <v>625</v>
      </c>
      <c r="B3308" t="s">
        <v>375</v>
      </c>
      <c r="C3308" t="s">
        <v>376</v>
      </c>
      <c r="D3308" t="s">
        <v>377</v>
      </c>
      <c r="E3308" t="s">
        <v>91</v>
      </c>
      <c r="F3308" t="s">
        <v>418</v>
      </c>
      <c r="H3308">
        <v>83207.199999999997</v>
      </c>
    </row>
    <row r="3309" spans="1:8" x14ac:dyDescent="0.25">
      <c r="A3309" t="s">
        <v>625</v>
      </c>
      <c r="B3309" t="s">
        <v>378</v>
      </c>
      <c r="C3309" t="s">
        <v>379</v>
      </c>
      <c r="D3309" t="s">
        <v>380</v>
      </c>
      <c r="E3309" t="s">
        <v>91</v>
      </c>
      <c r="F3309" t="s">
        <v>418</v>
      </c>
      <c r="H3309">
        <v>200560</v>
      </c>
    </row>
    <row r="3310" spans="1:8" x14ac:dyDescent="0.25">
      <c r="A3310" t="s">
        <v>625</v>
      </c>
      <c r="B3310" t="s">
        <v>381</v>
      </c>
      <c r="C3310" t="s">
        <v>382</v>
      </c>
      <c r="D3310" t="s">
        <v>383</v>
      </c>
      <c r="E3310" t="s">
        <v>91</v>
      </c>
      <c r="F3310" t="s">
        <v>418</v>
      </c>
      <c r="H3310">
        <v>83207.199999999997</v>
      </c>
    </row>
    <row r="3311" spans="1:8" x14ac:dyDescent="0.25">
      <c r="A3311" t="s">
        <v>625</v>
      </c>
      <c r="B3311" t="s">
        <v>384</v>
      </c>
      <c r="C3311" t="s">
        <v>385</v>
      </c>
      <c r="D3311" t="s">
        <v>386</v>
      </c>
      <c r="E3311" t="s">
        <v>91</v>
      </c>
      <c r="F3311" t="s">
        <v>418</v>
      </c>
      <c r="H3311">
        <v>83207.199999999997</v>
      </c>
    </row>
    <row r="3312" spans="1:8" x14ac:dyDescent="0.25">
      <c r="A3312" t="s">
        <v>625</v>
      </c>
      <c r="B3312" t="s">
        <v>387</v>
      </c>
      <c r="C3312" t="s">
        <v>388</v>
      </c>
      <c r="D3312" t="s">
        <v>389</v>
      </c>
      <c r="E3312" t="s">
        <v>91</v>
      </c>
      <c r="F3312" t="s">
        <v>418</v>
      </c>
      <c r="H3312">
        <v>83207.199999999997</v>
      </c>
    </row>
    <row r="3313" spans="1:8" x14ac:dyDescent="0.25">
      <c r="A3313" t="s">
        <v>625</v>
      </c>
      <c r="B3313" t="s">
        <v>390</v>
      </c>
      <c r="C3313" t="s">
        <v>391</v>
      </c>
      <c r="D3313" t="s">
        <v>392</v>
      </c>
      <c r="E3313" t="s">
        <v>91</v>
      </c>
      <c r="F3313" t="s">
        <v>418</v>
      </c>
      <c r="H3313">
        <v>83207.199999999997</v>
      </c>
    </row>
    <row r="3314" spans="1:8" x14ac:dyDescent="0.25">
      <c r="A3314" t="s">
        <v>625</v>
      </c>
      <c r="B3314" t="s">
        <v>393</v>
      </c>
      <c r="C3314" t="s">
        <v>394</v>
      </c>
      <c r="D3314" t="s">
        <v>395</v>
      </c>
      <c r="E3314" t="s">
        <v>91</v>
      </c>
      <c r="F3314" t="s">
        <v>418</v>
      </c>
      <c r="H3314">
        <v>83207.199999999997</v>
      </c>
    </row>
    <row r="3315" spans="1:8" x14ac:dyDescent="0.25">
      <c r="A3315" t="s">
        <v>625</v>
      </c>
      <c r="B3315" t="s">
        <v>396</v>
      </c>
      <c r="C3315" t="s">
        <v>397</v>
      </c>
      <c r="D3315" t="s">
        <v>398</v>
      </c>
      <c r="E3315" t="s">
        <v>91</v>
      </c>
      <c r="F3315" t="s">
        <v>418</v>
      </c>
      <c r="H3315">
        <v>83207.199999999997</v>
      </c>
    </row>
    <row r="3316" spans="1:8" x14ac:dyDescent="0.25">
      <c r="A3316" t="s">
        <v>625</v>
      </c>
      <c r="B3316" t="s">
        <v>399</v>
      </c>
      <c r="C3316" t="s">
        <v>400</v>
      </c>
      <c r="D3316" t="s">
        <v>401</v>
      </c>
      <c r="E3316" t="s">
        <v>91</v>
      </c>
      <c r="F3316" t="s">
        <v>418</v>
      </c>
      <c r="H3316">
        <v>83207.199999999997</v>
      </c>
    </row>
    <row r="3317" spans="1:8" x14ac:dyDescent="0.25">
      <c r="A3317" t="s">
        <v>625</v>
      </c>
      <c r="B3317" t="s">
        <v>402</v>
      </c>
      <c r="C3317" t="s">
        <v>403</v>
      </c>
      <c r="D3317" t="s">
        <v>404</v>
      </c>
      <c r="E3317" t="s">
        <v>91</v>
      </c>
      <c r="F3317" t="s">
        <v>418</v>
      </c>
      <c r="H3317">
        <v>83207.199999999997</v>
      </c>
    </row>
    <row r="3318" spans="1:8" x14ac:dyDescent="0.25">
      <c r="A3318" t="s">
        <v>625</v>
      </c>
      <c r="B3318" t="s">
        <v>405</v>
      </c>
      <c r="C3318" t="s">
        <v>406</v>
      </c>
      <c r="D3318" t="s">
        <v>407</v>
      </c>
      <c r="E3318" t="s">
        <v>91</v>
      </c>
      <c r="F3318" t="s">
        <v>418</v>
      </c>
      <c r="H3318">
        <v>83207.199999999997</v>
      </c>
    </row>
    <row r="3319" spans="1:8" x14ac:dyDescent="0.25">
      <c r="A3319" t="s">
        <v>625</v>
      </c>
      <c r="B3319" t="s">
        <v>408</v>
      </c>
      <c r="C3319" t="s">
        <v>409</v>
      </c>
      <c r="D3319" t="s">
        <v>410</v>
      </c>
      <c r="E3319" t="s">
        <v>91</v>
      </c>
      <c r="F3319" t="s">
        <v>418</v>
      </c>
      <c r="H3319">
        <v>83207.199999999997</v>
      </c>
    </row>
    <row r="3320" spans="1:8" x14ac:dyDescent="0.25">
      <c r="A3320" t="s">
        <v>625</v>
      </c>
      <c r="B3320" t="s">
        <v>411</v>
      </c>
      <c r="C3320" t="s">
        <v>412</v>
      </c>
      <c r="D3320" t="s">
        <v>413</v>
      </c>
      <c r="E3320" t="s">
        <v>91</v>
      </c>
      <c r="F3320" t="s">
        <v>418</v>
      </c>
      <c r="H3320">
        <v>83207.199999999997</v>
      </c>
    </row>
    <row r="3321" spans="1:8" x14ac:dyDescent="0.25">
      <c r="A3321" t="s">
        <v>625</v>
      </c>
      <c r="B3321" t="s">
        <v>414</v>
      </c>
      <c r="C3321" t="s">
        <v>415</v>
      </c>
      <c r="D3321" t="s">
        <v>416</v>
      </c>
      <c r="E3321" t="s">
        <v>91</v>
      </c>
      <c r="F3321" t="s">
        <v>418</v>
      </c>
      <c r="H3321">
        <v>83207.199999999997</v>
      </c>
    </row>
    <row r="3322" spans="1:8" x14ac:dyDescent="0.25">
      <c r="A3322" t="s">
        <v>625</v>
      </c>
      <c r="B3322" t="s">
        <v>487</v>
      </c>
      <c r="C3322" t="s">
        <v>488</v>
      </c>
      <c r="D3322" t="s">
        <v>417</v>
      </c>
      <c r="E3322" t="s">
        <v>91</v>
      </c>
      <c r="F3322" t="s">
        <v>418</v>
      </c>
      <c r="H3322">
        <v>0</v>
      </c>
    </row>
    <row r="3323" spans="1:8" x14ac:dyDescent="0.25">
      <c r="A3323" t="s">
        <v>625</v>
      </c>
      <c r="B3323" t="s">
        <v>531</v>
      </c>
      <c r="C3323" t="s">
        <v>532</v>
      </c>
      <c r="D3323" t="s">
        <v>533</v>
      </c>
      <c r="E3323" t="s">
        <v>91</v>
      </c>
      <c r="F3323" t="s">
        <v>418</v>
      </c>
      <c r="H3323">
        <v>83207.199999999997</v>
      </c>
    </row>
    <row r="3324" spans="1:8" x14ac:dyDescent="0.25">
      <c r="A3324" t="s">
        <v>625</v>
      </c>
      <c r="B3324" t="s">
        <v>594</v>
      </c>
      <c r="C3324" t="s">
        <v>595</v>
      </c>
      <c r="D3324" t="s">
        <v>534</v>
      </c>
      <c r="E3324" t="s">
        <v>91</v>
      </c>
      <c r="F3324" t="s">
        <v>418</v>
      </c>
      <c r="H3324">
        <v>83207.199999999997</v>
      </c>
    </row>
    <row r="3325" spans="1:8" x14ac:dyDescent="0.25">
      <c r="A3325" t="s">
        <v>721</v>
      </c>
      <c r="B3325">
        <v>1</v>
      </c>
      <c r="C3325" t="s">
        <v>78</v>
      </c>
      <c r="D3325" t="s">
        <v>29</v>
      </c>
      <c r="E3325" t="s">
        <v>79</v>
      </c>
      <c r="F3325" t="s">
        <v>593</v>
      </c>
      <c r="H3325">
        <v>8172667.8089998597</v>
      </c>
    </row>
    <row r="3326" spans="1:8" x14ac:dyDescent="0.25">
      <c r="A3326" t="s">
        <v>721</v>
      </c>
      <c r="B3326">
        <v>2</v>
      </c>
      <c r="C3326" t="s">
        <v>81</v>
      </c>
      <c r="D3326" t="s">
        <v>30</v>
      </c>
      <c r="E3326" t="s">
        <v>79</v>
      </c>
      <c r="F3326" t="s">
        <v>593</v>
      </c>
      <c r="H3326">
        <v>183335.10218140401</v>
      </c>
    </row>
    <row r="3327" spans="1:8" x14ac:dyDescent="0.25">
      <c r="A3327" t="s">
        <v>721</v>
      </c>
      <c r="B3327">
        <v>3</v>
      </c>
      <c r="C3327" t="s">
        <v>82</v>
      </c>
      <c r="D3327" t="s">
        <v>31</v>
      </c>
      <c r="E3327" t="s">
        <v>79</v>
      </c>
      <c r="F3327" t="s">
        <v>593</v>
      </c>
      <c r="H3327">
        <v>1367136.76969619</v>
      </c>
    </row>
    <row r="3328" spans="1:8" x14ac:dyDescent="0.25">
      <c r="A3328" t="s">
        <v>721</v>
      </c>
      <c r="B3328">
        <v>4</v>
      </c>
      <c r="C3328" t="s">
        <v>83</v>
      </c>
      <c r="D3328" t="s">
        <v>32</v>
      </c>
      <c r="E3328" t="s">
        <v>79</v>
      </c>
      <c r="F3328" t="s">
        <v>593</v>
      </c>
      <c r="H3328">
        <v>1997386.6160625101</v>
      </c>
    </row>
    <row r="3329" spans="1:8" x14ac:dyDescent="0.25">
      <c r="A3329" t="s">
        <v>721</v>
      </c>
      <c r="B3329">
        <v>5</v>
      </c>
      <c r="C3329" t="s">
        <v>84</v>
      </c>
      <c r="D3329" t="s">
        <v>33</v>
      </c>
      <c r="E3329" t="s">
        <v>79</v>
      </c>
      <c r="F3329" t="s">
        <v>593</v>
      </c>
      <c r="H3329">
        <v>408927.260449433</v>
      </c>
    </row>
    <row r="3330" spans="1:8" x14ac:dyDescent="0.25">
      <c r="A3330" t="s">
        <v>721</v>
      </c>
      <c r="B3330">
        <v>6</v>
      </c>
      <c r="C3330" t="s">
        <v>85</v>
      </c>
      <c r="D3330" t="s">
        <v>34</v>
      </c>
      <c r="E3330" t="s">
        <v>79</v>
      </c>
      <c r="F3330" t="s">
        <v>593</v>
      </c>
      <c r="H3330">
        <v>41078.602072420297</v>
      </c>
    </row>
    <row r="3331" spans="1:8" x14ac:dyDescent="0.25">
      <c r="A3331" t="s">
        <v>721</v>
      </c>
      <c r="B3331">
        <v>7</v>
      </c>
      <c r="C3331" t="s">
        <v>86</v>
      </c>
      <c r="D3331" t="s">
        <v>35</v>
      </c>
      <c r="E3331" t="s">
        <v>79</v>
      </c>
      <c r="F3331" t="s">
        <v>593</v>
      </c>
      <c r="H3331">
        <v>7378958.5840702401</v>
      </c>
    </row>
    <row r="3332" spans="1:8" x14ac:dyDescent="0.25">
      <c r="A3332" t="s">
        <v>721</v>
      </c>
      <c r="B3332">
        <v>8</v>
      </c>
      <c r="C3332" t="s">
        <v>87</v>
      </c>
      <c r="D3332" t="s">
        <v>36</v>
      </c>
      <c r="E3332" t="s">
        <v>79</v>
      </c>
      <c r="F3332" t="s">
        <v>593</v>
      </c>
      <c r="H3332">
        <v>637584.51441055804</v>
      </c>
    </row>
    <row r="3333" spans="1:8" x14ac:dyDescent="0.25">
      <c r="A3333" t="s">
        <v>721</v>
      </c>
      <c r="B3333">
        <v>9</v>
      </c>
      <c r="C3333" t="s">
        <v>88</v>
      </c>
      <c r="D3333" t="s">
        <v>37</v>
      </c>
      <c r="E3333" t="s">
        <v>79</v>
      </c>
      <c r="F3333" t="s">
        <v>593</v>
      </c>
      <c r="H3333">
        <v>276035.194604741</v>
      </c>
    </row>
    <row r="3334" spans="1:8" x14ac:dyDescent="0.25">
      <c r="A3334" t="s">
        <v>721</v>
      </c>
      <c r="B3334">
        <v>10</v>
      </c>
      <c r="C3334" t="s">
        <v>455</v>
      </c>
      <c r="D3334" t="s">
        <v>38</v>
      </c>
      <c r="E3334" t="s">
        <v>79</v>
      </c>
      <c r="F3334" t="s">
        <v>593</v>
      </c>
      <c r="H3334">
        <v>157065.24321807799</v>
      </c>
    </row>
    <row r="3335" spans="1:8" x14ac:dyDescent="0.25">
      <c r="A3335" t="s">
        <v>721</v>
      </c>
      <c r="B3335">
        <v>11</v>
      </c>
      <c r="C3335" t="s">
        <v>456</v>
      </c>
      <c r="D3335" t="s">
        <v>39</v>
      </c>
      <c r="E3335" t="s">
        <v>79</v>
      </c>
      <c r="F3335" t="s">
        <v>593</v>
      </c>
      <c r="H3335">
        <v>187756.16349494501</v>
      </c>
    </row>
    <row r="3336" spans="1:8" x14ac:dyDescent="0.25">
      <c r="A3336" t="s">
        <v>721</v>
      </c>
      <c r="B3336">
        <v>12</v>
      </c>
      <c r="C3336" t="s">
        <v>419</v>
      </c>
      <c r="D3336" t="s">
        <v>40</v>
      </c>
      <c r="E3336" t="s">
        <v>79</v>
      </c>
      <c r="F3336" t="s">
        <v>593</v>
      </c>
      <c r="H3336">
        <v>6402364.0769457202</v>
      </c>
    </row>
    <row r="3337" spans="1:8" x14ac:dyDescent="0.25">
      <c r="A3337" t="s">
        <v>721</v>
      </c>
      <c r="B3337">
        <v>13</v>
      </c>
      <c r="C3337" t="s">
        <v>420</v>
      </c>
      <c r="D3337" t="s">
        <v>41</v>
      </c>
      <c r="E3337" t="s">
        <v>79</v>
      </c>
      <c r="F3337" t="s">
        <v>593</v>
      </c>
      <c r="H3337">
        <v>1216168.2601793599</v>
      </c>
    </row>
    <row r="3338" spans="1:8" x14ac:dyDescent="0.25">
      <c r="A3338" t="s">
        <v>721</v>
      </c>
      <c r="B3338">
        <v>14</v>
      </c>
      <c r="C3338" t="s">
        <v>421</v>
      </c>
      <c r="D3338" t="s">
        <v>42</v>
      </c>
      <c r="E3338" t="s">
        <v>79</v>
      </c>
      <c r="F3338" t="s">
        <v>593</v>
      </c>
      <c r="H3338">
        <v>6379943.7105114497</v>
      </c>
    </row>
    <row r="3339" spans="1:8" x14ac:dyDescent="0.25">
      <c r="A3339" t="s">
        <v>721</v>
      </c>
      <c r="B3339">
        <v>15</v>
      </c>
      <c r="C3339" t="s">
        <v>422</v>
      </c>
      <c r="D3339" t="s">
        <v>43</v>
      </c>
      <c r="E3339" t="s">
        <v>79</v>
      </c>
      <c r="F3339" t="s">
        <v>593</v>
      </c>
      <c r="H3339">
        <v>285169.14259496197</v>
      </c>
    </row>
    <row r="3340" spans="1:8" x14ac:dyDescent="0.25">
      <c r="A3340" t="s">
        <v>721</v>
      </c>
      <c r="B3340">
        <v>16</v>
      </c>
      <c r="C3340" t="s">
        <v>423</v>
      </c>
      <c r="D3340" t="s">
        <v>44</v>
      </c>
      <c r="E3340" t="s">
        <v>79</v>
      </c>
      <c r="F3340" t="s">
        <v>593</v>
      </c>
      <c r="H3340">
        <v>159435.16256841001</v>
      </c>
    </row>
    <row r="3341" spans="1:8" x14ac:dyDescent="0.25">
      <c r="A3341" t="s">
        <v>721</v>
      </c>
      <c r="B3341">
        <v>17</v>
      </c>
      <c r="C3341" t="s">
        <v>424</v>
      </c>
      <c r="D3341" t="s">
        <v>45</v>
      </c>
      <c r="E3341" t="s">
        <v>79</v>
      </c>
      <c r="F3341" t="s">
        <v>593</v>
      </c>
      <c r="H3341">
        <v>361857.87401142798</v>
      </c>
    </row>
    <row r="3342" spans="1:8" x14ac:dyDescent="0.25">
      <c r="A3342" t="s">
        <v>721</v>
      </c>
      <c r="B3342">
        <v>18</v>
      </c>
      <c r="C3342" t="s">
        <v>425</v>
      </c>
      <c r="D3342" t="s">
        <v>46</v>
      </c>
      <c r="E3342" t="s">
        <v>79</v>
      </c>
      <c r="F3342" t="s">
        <v>593</v>
      </c>
      <c r="H3342">
        <v>369010.38354874402</v>
      </c>
    </row>
    <row r="3343" spans="1:8" x14ac:dyDescent="0.25">
      <c r="A3343" t="s">
        <v>721</v>
      </c>
      <c r="B3343">
        <v>19</v>
      </c>
      <c r="C3343" t="s">
        <v>426</v>
      </c>
      <c r="D3343" t="s">
        <v>47</v>
      </c>
      <c r="E3343" t="s">
        <v>79</v>
      </c>
      <c r="F3343" t="s">
        <v>593</v>
      </c>
      <c r="H3343">
        <v>3877424.1196979498</v>
      </c>
    </row>
    <row r="3344" spans="1:8" x14ac:dyDescent="0.25">
      <c r="A3344" t="s">
        <v>721</v>
      </c>
      <c r="B3344">
        <v>20</v>
      </c>
      <c r="C3344" t="s">
        <v>427</v>
      </c>
      <c r="D3344" t="s">
        <v>48</v>
      </c>
      <c r="E3344" t="s">
        <v>79</v>
      </c>
      <c r="F3344" t="s">
        <v>593</v>
      </c>
      <c r="H3344">
        <v>291955.47635814699</v>
      </c>
    </row>
    <row r="3345" spans="1:8" x14ac:dyDescent="0.25">
      <c r="A3345" t="s">
        <v>721</v>
      </c>
      <c r="B3345">
        <v>21</v>
      </c>
      <c r="C3345" t="s">
        <v>428</v>
      </c>
      <c r="D3345" t="s">
        <v>49</v>
      </c>
      <c r="E3345" t="s">
        <v>79</v>
      </c>
      <c r="F3345" t="s">
        <v>593</v>
      </c>
      <c r="H3345">
        <v>129648.529165218</v>
      </c>
    </row>
    <row r="3346" spans="1:8" x14ac:dyDescent="0.25">
      <c r="A3346" t="s">
        <v>721</v>
      </c>
      <c r="B3346">
        <v>22</v>
      </c>
      <c r="C3346" t="s">
        <v>429</v>
      </c>
      <c r="D3346" t="s">
        <v>50</v>
      </c>
      <c r="E3346" t="s">
        <v>79</v>
      </c>
      <c r="F3346" t="s">
        <v>593</v>
      </c>
      <c r="H3346">
        <v>682481.01008735597</v>
      </c>
    </row>
    <row r="3347" spans="1:8" x14ac:dyDescent="0.25">
      <c r="A3347" t="s">
        <v>721</v>
      </c>
      <c r="B3347">
        <v>23</v>
      </c>
      <c r="C3347" t="s">
        <v>430</v>
      </c>
      <c r="D3347" t="s">
        <v>51</v>
      </c>
      <c r="E3347" t="s">
        <v>79</v>
      </c>
      <c r="F3347" t="s">
        <v>593</v>
      </c>
      <c r="H3347">
        <v>58021.2019769502</v>
      </c>
    </row>
    <row r="3348" spans="1:8" x14ac:dyDescent="0.25">
      <c r="A3348" t="s">
        <v>721</v>
      </c>
      <c r="B3348">
        <v>24</v>
      </c>
      <c r="C3348" t="s">
        <v>431</v>
      </c>
      <c r="D3348" t="s">
        <v>52</v>
      </c>
      <c r="E3348" t="s">
        <v>79</v>
      </c>
      <c r="F3348" t="s">
        <v>593</v>
      </c>
      <c r="H3348">
        <v>78514.034006291098</v>
      </c>
    </row>
    <row r="3349" spans="1:8" x14ac:dyDescent="0.25">
      <c r="A3349" t="s">
        <v>721</v>
      </c>
      <c r="B3349">
        <v>25</v>
      </c>
      <c r="C3349" t="s">
        <v>432</v>
      </c>
      <c r="D3349" t="s">
        <v>53</v>
      </c>
      <c r="E3349" t="s">
        <v>79</v>
      </c>
      <c r="F3349" t="s">
        <v>593</v>
      </c>
      <c r="H3349">
        <v>418540.768590544</v>
      </c>
    </row>
    <row r="3350" spans="1:8" x14ac:dyDescent="0.25">
      <c r="A3350" t="s">
        <v>721</v>
      </c>
      <c r="B3350">
        <v>26</v>
      </c>
      <c r="C3350" t="s">
        <v>433</v>
      </c>
      <c r="D3350" t="s">
        <v>54</v>
      </c>
      <c r="E3350" t="s">
        <v>79</v>
      </c>
      <c r="F3350" t="s">
        <v>593</v>
      </c>
      <c r="H3350">
        <v>502684.98746911401</v>
      </c>
    </row>
    <row r="3351" spans="1:8" x14ac:dyDescent="0.25">
      <c r="A3351" t="s">
        <v>721</v>
      </c>
      <c r="B3351">
        <v>27</v>
      </c>
      <c r="C3351" t="s">
        <v>434</v>
      </c>
      <c r="D3351" t="s">
        <v>55</v>
      </c>
      <c r="E3351" t="s">
        <v>79</v>
      </c>
      <c r="F3351" t="s">
        <v>593</v>
      </c>
      <c r="H3351">
        <v>392458.64441496902</v>
      </c>
    </row>
    <row r="3352" spans="1:8" x14ac:dyDescent="0.25">
      <c r="A3352" t="s">
        <v>721</v>
      </c>
      <c r="B3352">
        <v>28</v>
      </c>
      <c r="C3352" t="s">
        <v>435</v>
      </c>
      <c r="D3352" t="s">
        <v>56</v>
      </c>
      <c r="E3352" t="s">
        <v>79</v>
      </c>
      <c r="F3352" t="s">
        <v>593</v>
      </c>
      <c r="H3352">
        <v>211099.404405646</v>
      </c>
    </row>
    <row r="3353" spans="1:8" x14ac:dyDescent="0.25">
      <c r="A3353" t="s">
        <v>721</v>
      </c>
      <c r="B3353">
        <v>29</v>
      </c>
      <c r="C3353" t="s">
        <v>436</v>
      </c>
      <c r="D3353" t="s">
        <v>57</v>
      </c>
      <c r="E3353" t="s">
        <v>79</v>
      </c>
      <c r="F3353" t="s">
        <v>593</v>
      </c>
      <c r="H3353">
        <v>49907.713377578497</v>
      </c>
    </row>
    <row r="3354" spans="1:8" x14ac:dyDescent="0.25">
      <c r="A3354" t="s">
        <v>721</v>
      </c>
      <c r="B3354">
        <v>30</v>
      </c>
      <c r="C3354" t="s">
        <v>437</v>
      </c>
      <c r="D3354" t="s">
        <v>58</v>
      </c>
      <c r="E3354" t="s">
        <v>79</v>
      </c>
      <c r="F3354" t="s">
        <v>593</v>
      </c>
      <c r="H3354">
        <v>1788930.36876758</v>
      </c>
    </row>
    <row r="3355" spans="1:8" x14ac:dyDescent="0.25">
      <c r="A3355" t="s">
        <v>721</v>
      </c>
      <c r="B3355">
        <v>31</v>
      </c>
      <c r="C3355" t="s">
        <v>438</v>
      </c>
      <c r="D3355" t="s">
        <v>59</v>
      </c>
      <c r="E3355" t="s">
        <v>79</v>
      </c>
      <c r="F3355" t="s">
        <v>593</v>
      </c>
      <c r="H3355">
        <v>671709.49429506296</v>
      </c>
    </row>
    <row r="3356" spans="1:8" x14ac:dyDescent="0.25">
      <c r="A3356" t="s">
        <v>721</v>
      </c>
      <c r="B3356">
        <v>32</v>
      </c>
      <c r="C3356" t="s">
        <v>439</v>
      </c>
      <c r="D3356" t="s">
        <v>60</v>
      </c>
      <c r="E3356" t="s">
        <v>79</v>
      </c>
      <c r="F3356" t="s">
        <v>593</v>
      </c>
      <c r="H3356">
        <v>956079.36997187301</v>
      </c>
    </row>
    <row r="3357" spans="1:8" x14ac:dyDescent="0.25">
      <c r="A3357" t="s">
        <v>721</v>
      </c>
      <c r="B3357">
        <v>33</v>
      </c>
      <c r="C3357" t="s">
        <v>440</v>
      </c>
      <c r="D3357" t="s">
        <v>61</v>
      </c>
      <c r="E3357" t="s">
        <v>79</v>
      </c>
      <c r="F3357" t="s">
        <v>593</v>
      </c>
      <c r="H3357">
        <v>3629028.6903790399</v>
      </c>
    </row>
    <row r="3358" spans="1:8" x14ac:dyDescent="0.25">
      <c r="A3358" t="s">
        <v>721</v>
      </c>
      <c r="B3358">
        <v>34</v>
      </c>
      <c r="C3358" t="s">
        <v>441</v>
      </c>
      <c r="D3358" t="s">
        <v>62</v>
      </c>
      <c r="E3358" t="s">
        <v>79</v>
      </c>
      <c r="F3358" t="s">
        <v>593</v>
      </c>
      <c r="H3358">
        <v>71934.022633604807</v>
      </c>
    </row>
    <row r="3359" spans="1:8" x14ac:dyDescent="0.25">
      <c r="A3359" t="s">
        <v>721</v>
      </c>
      <c r="B3359">
        <v>35</v>
      </c>
      <c r="C3359" t="s">
        <v>442</v>
      </c>
      <c r="D3359" t="s">
        <v>63</v>
      </c>
      <c r="E3359" t="s">
        <v>79</v>
      </c>
      <c r="F3359" t="s">
        <v>593</v>
      </c>
      <c r="H3359">
        <v>3496844.0686949301</v>
      </c>
    </row>
    <row r="3360" spans="1:8" x14ac:dyDescent="0.25">
      <c r="A3360" t="s">
        <v>721</v>
      </c>
      <c r="B3360">
        <v>36</v>
      </c>
      <c r="C3360" t="s">
        <v>443</v>
      </c>
      <c r="D3360" t="s">
        <v>64</v>
      </c>
      <c r="E3360" t="s">
        <v>79</v>
      </c>
      <c r="F3360" t="s">
        <v>593</v>
      </c>
      <c r="H3360">
        <v>2585453.75675319</v>
      </c>
    </row>
    <row r="3361" spans="1:8" x14ac:dyDescent="0.25">
      <c r="A3361" t="s">
        <v>721</v>
      </c>
      <c r="B3361">
        <v>37</v>
      </c>
      <c r="C3361" t="s">
        <v>444</v>
      </c>
      <c r="D3361" t="s">
        <v>65</v>
      </c>
      <c r="E3361" t="s">
        <v>79</v>
      </c>
      <c r="F3361" t="s">
        <v>593</v>
      </c>
      <c r="H3361">
        <v>1313098.8909880701</v>
      </c>
    </row>
    <row r="3362" spans="1:8" x14ac:dyDescent="0.25">
      <c r="A3362" t="s">
        <v>721</v>
      </c>
      <c r="B3362">
        <v>38</v>
      </c>
      <c r="C3362" t="s">
        <v>445</v>
      </c>
      <c r="D3362" t="s">
        <v>66</v>
      </c>
      <c r="E3362" t="s">
        <v>79</v>
      </c>
      <c r="F3362" t="s">
        <v>593</v>
      </c>
      <c r="H3362">
        <v>1569148.6951184899</v>
      </c>
    </row>
    <row r="3363" spans="1:8" x14ac:dyDescent="0.25">
      <c r="A3363" t="s">
        <v>721</v>
      </c>
      <c r="B3363">
        <v>39</v>
      </c>
      <c r="C3363" t="s">
        <v>446</v>
      </c>
      <c r="D3363" t="s">
        <v>67</v>
      </c>
      <c r="E3363" t="s">
        <v>79</v>
      </c>
      <c r="F3363" t="s">
        <v>593</v>
      </c>
      <c r="H3363">
        <v>619153.04752593697</v>
      </c>
    </row>
    <row r="3364" spans="1:8" x14ac:dyDescent="0.25">
      <c r="A3364" t="s">
        <v>721</v>
      </c>
      <c r="B3364">
        <v>40</v>
      </c>
      <c r="C3364" t="s">
        <v>447</v>
      </c>
      <c r="D3364" t="s">
        <v>68</v>
      </c>
      <c r="E3364" t="s">
        <v>79</v>
      </c>
      <c r="F3364" t="s">
        <v>593</v>
      </c>
      <c r="H3364">
        <v>664274.45319598203</v>
      </c>
    </row>
    <row r="3365" spans="1:8" x14ac:dyDescent="0.25">
      <c r="A3365" t="s">
        <v>721</v>
      </c>
      <c r="B3365">
        <v>42</v>
      </c>
      <c r="C3365" t="s">
        <v>448</v>
      </c>
      <c r="D3365" t="s">
        <v>69</v>
      </c>
      <c r="E3365" t="s">
        <v>79</v>
      </c>
      <c r="F3365" t="s">
        <v>593</v>
      </c>
      <c r="H3365">
        <v>3685623.75853517</v>
      </c>
    </row>
    <row r="3366" spans="1:8" x14ac:dyDescent="0.25">
      <c r="A3366" t="s">
        <v>721</v>
      </c>
      <c r="B3366">
        <v>68</v>
      </c>
      <c r="C3366" t="s">
        <v>89</v>
      </c>
      <c r="D3366" t="s">
        <v>90</v>
      </c>
      <c r="E3366" t="s">
        <v>91</v>
      </c>
      <c r="F3366" t="s">
        <v>593</v>
      </c>
      <c r="H3366">
        <v>144405.22698661801</v>
      </c>
    </row>
    <row r="3367" spans="1:8" x14ac:dyDescent="0.25">
      <c r="A3367" t="s">
        <v>721</v>
      </c>
      <c r="B3367">
        <v>74</v>
      </c>
      <c r="C3367" t="s">
        <v>92</v>
      </c>
      <c r="D3367" t="s">
        <v>93</v>
      </c>
      <c r="E3367" t="s">
        <v>91</v>
      </c>
      <c r="F3367" t="s">
        <v>593</v>
      </c>
      <c r="H3367">
        <v>513227.87574761</v>
      </c>
    </row>
    <row r="3368" spans="1:8" x14ac:dyDescent="0.25">
      <c r="A3368" t="s">
        <v>721</v>
      </c>
      <c r="B3368">
        <v>81</v>
      </c>
      <c r="C3368" t="s">
        <v>94</v>
      </c>
      <c r="D3368" t="s">
        <v>95</v>
      </c>
      <c r="E3368" t="s">
        <v>91</v>
      </c>
      <c r="F3368" t="s">
        <v>593</v>
      </c>
      <c r="H3368">
        <v>83374.692124815105</v>
      </c>
    </row>
    <row r="3369" spans="1:8" x14ac:dyDescent="0.25">
      <c r="A3369" t="s">
        <v>721</v>
      </c>
      <c r="B3369">
        <v>82</v>
      </c>
      <c r="C3369" t="s">
        <v>96</v>
      </c>
      <c r="D3369" t="s">
        <v>97</v>
      </c>
      <c r="E3369" t="s">
        <v>91</v>
      </c>
      <c r="F3369" t="s">
        <v>593</v>
      </c>
      <c r="H3369">
        <v>286249.08231460297</v>
      </c>
    </row>
    <row r="3370" spans="1:8" x14ac:dyDescent="0.25">
      <c r="A3370" t="s">
        <v>721</v>
      </c>
      <c r="B3370">
        <v>83</v>
      </c>
      <c r="C3370" t="s">
        <v>98</v>
      </c>
      <c r="D3370" t="s">
        <v>99</v>
      </c>
      <c r="E3370" t="s">
        <v>91</v>
      </c>
      <c r="F3370" t="s">
        <v>593</v>
      </c>
      <c r="H3370">
        <v>49257.147281409001</v>
      </c>
    </row>
    <row r="3371" spans="1:8" x14ac:dyDescent="0.25">
      <c r="A3371" t="s">
        <v>721</v>
      </c>
      <c r="B3371">
        <v>86</v>
      </c>
      <c r="C3371" t="s">
        <v>100</v>
      </c>
      <c r="D3371" t="s">
        <v>101</v>
      </c>
      <c r="E3371" t="s">
        <v>91</v>
      </c>
      <c r="F3371" t="s">
        <v>593</v>
      </c>
      <c r="H3371">
        <v>56692.188380489599</v>
      </c>
    </row>
    <row r="3372" spans="1:8" x14ac:dyDescent="0.25">
      <c r="A3372" t="s">
        <v>721</v>
      </c>
      <c r="B3372">
        <v>87</v>
      </c>
      <c r="C3372" t="s">
        <v>102</v>
      </c>
      <c r="D3372" t="s">
        <v>103</v>
      </c>
      <c r="E3372" t="s">
        <v>91</v>
      </c>
      <c r="F3372" t="s">
        <v>593</v>
      </c>
      <c r="H3372">
        <v>32474.400760509299</v>
      </c>
    </row>
    <row r="3373" spans="1:8" x14ac:dyDescent="0.25">
      <c r="A3373" t="s">
        <v>721</v>
      </c>
      <c r="B3373">
        <v>89</v>
      </c>
      <c r="C3373" t="s">
        <v>104</v>
      </c>
      <c r="D3373" t="s">
        <v>105</v>
      </c>
      <c r="E3373" t="s">
        <v>91</v>
      </c>
      <c r="F3373" t="s">
        <v>593</v>
      </c>
      <c r="H3373">
        <v>44671.585683550999</v>
      </c>
    </row>
    <row r="3374" spans="1:8" x14ac:dyDescent="0.25">
      <c r="A3374" t="s">
        <v>721</v>
      </c>
      <c r="B3374">
        <v>91</v>
      </c>
      <c r="C3374" t="s">
        <v>106</v>
      </c>
      <c r="D3374" t="s">
        <v>107</v>
      </c>
      <c r="E3374" t="s">
        <v>91</v>
      </c>
      <c r="F3374" t="s">
        <v>593</v>
      </c>
      <c r="H3374">
        <v>37918.709605311</v>
      </c>
    </row>
    <row r="3375" spans="1:8" x14ac:dyDescent="0.25">
      <c r="A3375" t="s">
        <v>721</v>
      </c>
      <c r="B3375">
        <v>92</v>
      </c>
      <c r="C3375" t="s">
        <v>108</v>
      </c>
      <c r="D3375" t="s">
        <v>109</v>
      </c>
      <c r="E3375" t="s">
        <v>91</v>
      </c>
      <c r="F3375" t="s">
        <v>593</v>
      </c>
      <c r="H3375">
        <v>23091.378893469599</v>
      </c>
    </row>
    <row r="3376" spans="1:8" x14ac:dyDescent="0.25">
      <c r="A3376" t="s">
        <v>721</v>
      </c>
      <c r="B3376">
        <v>93</v>
      </c>
      <c r="C3376" t="s">
        <v>110</v>
      </c>
      <c r="D3376" t="s">
        <v>111</v>
      </c>
      <c r="E3376" t="s">
        <v>91</v>
      </c>
      <c r="F3376" t="s">
        <v>593</v>
      </c>
      <c r="H3376">
        <v>124012.768012115</v>
      </c>
    </row>
    <row r="3377" spans="1:8" x14ac:dyDescent="0.25">
      <c r="A3377" t="s">
        <v>721</v>
      </c>
      <c r="B3377">
        <v>94</v>
      </c>
      <c r="C3377" t="s">
        <v>112</v>
      </c>
      <c r="D3377" t="s">
        <v>113</v>
      </c>
      <c r="E3377" t="s">
        <v>91</v>
      </c>
      <c r="F3377" t="s">
        <v>593</v>
      </c>
      <c r="H3377">
        <v>145736.099343354</v>
      </c>
    </row>
    <row r="3378" spans="1:8" x14ac:dyDescent="0.25">
      <c r="A3378" t="s">
        <v>721</v>
      </c>
      <c r="B3378">
        <v>95</v>
      </c>
      <c r="C3378" t="s">
        <v>114</v>
      </c>
      <c r="D3378" t="s">
        <v>115</v>
      </c>
      <c r="E3378" t="s">
        <v>91</v>
      </c>
      <c r="F3378" t="s">
        <v>593</v>
      </c>
      <c r="H3378">
        <v>47749.692698570398</v>
      </c>
    </row>
    <row r="3379" spans="1:8" x14ac:dyDescent="0.25">
      <c r="A3379" t="s">
        <v>721</v>
      </c>
      <c r="B3379">
        <v>97</v>
      </c>
      <c r="C3379" t="s">
        <v>116</v>
      </c>
      <c r="D3379" t="s">
        <v>117</v>
      </c>
      <c r="E3379" t="s">
        <v>91</v>
      </c>
      <c r="F3379" t="s">
        <v>593</v>
      </c>
      <c r="H3379">
        <v>48954.169356621402</v>
      </c>
    </row>
    <row r="3380" spans="1:8" x14ac:dyDescent="0.25">
      <c r="A3380" t="s">
        <v>721</v>
      </c>
      <c r="B3380">
        <v>98</v>
      </c>
      <c r="C3380" t="s">
        <v>118</v>
      </c>
      <c r="D3380" t="s">
        <v>119</v>
      </c>
      <c r="E3380" t="s">
        <v>91</v>
      </c>
      <c r="F3380" t="s">
        <v>593</v>
      </c>
      <c r="H3380">
        <v>44368.607758763501</v>
      </c>
    </row>
    <row r="3381" spans="1:8" x14ac:dyDescent="0.25">
      <c r="A3381" t="s">
        <v>721</v>
      </c>
      <c r="B3381" t="s">
        <v>120</v>
      </c>
      <c r="C3381" t="s">
        <v>121</v>
      </c>
      <c r="D3381" t="s">
        <v>122</v>
      </c>
      <c r="E3381" t="s">
        <v>91</v>
      </c>
      <c r="F3381" t="s">
        <v>593</v>
      </c>
      <c r="H3381">
        <v>126092.720759583</v>
      </c>
    </row>
    <row r="3382" spans="1:8" x14ac:dyDescent="0.25">
      <c r="A3382" t="s">
        <v>721</v>
      </c>
      <c r="B3382" t="s">
        <v>123</v>
      </c>
      <c r="C3382" t="s">
        <v>124</v>
      </c>
      <c r="D3382" t="s">
        <v>125</v>
      </c>
      <c r="E3382" t="s">
        <v>91</v>
      </c>
      <c r="F3382" t="s">
        <v>593</v>
      </c>
      <c r="H3382">
        <v>35156.591837002597</v>
      </c>
    </row>
    <row r="3383" spans="1:8" x14ac:dyDescent="0.25">
      <c r="A3383" t="s">
        <v>721</v>
      </c>
      <c r="B3383" t="s">
        <v>126</v>
      </c>
      <c r="C3383" t="s">
        <v>127</v>
      </c>
      <c r="D3383" t="s">
        <v>128</v>
      </c>
      <c r="E3383" t="s">
        <v>91</v>
      </c>
      <c r="F3383" t="s">
        <v>593</v>
      </c>
      <c r="H3383">
        <v>159435.16256841001</v>
      </c>
    </row>
    <row r="3384" spans="1:8" x14ac:dyDescent="0.25">
      <c r="A3384" t="s">
        <v>721</v>
      </c>
      <c r="B3384" t="s">
        <v>129</v>
      </c>
      <c r="C3384" t="s">
        <v>130</v>
      </c>
      <c r="D3384" t="s">
        <v>131</v>
      </c>
      <c r="E3384" t="s">
        <v>91</v>
      </c>
      <c r="F3384" t="s">
        <v>593</v>
      </c>
      <c r="H3384">
        <v>329946.67761417502</v>
      </c>
    </row>
    <row r="3385" spans="1:8" x14ac:dyDescent="0.25">
      <c r="A3385" t="s">
        <v>721</v>
      </c>
      <c r="B3385" t="s">
        <v>132</v>
      </c>
      <c r="C3385" t="s">
        <v>133</v>
      </c>
      <c r="D3385" t="s">
        <v>134</v>
      </c>
      <c r="E3385" t="s">
        <v>91</v>
      </c>
      <c r="F3385" t="s">
        <v>593</v>
      </c>
      <c r="H3385">
        <v>47324.036595648002</v>
      </c>
    </row>
    <row r="3386" spans="1:8" x14ac:dyDescent="0.25">
      <c r="A3386" t="s">
        <v>721</v>
      </c>
      <c r="B3386" t="s">
        <v>135</v>
      </c>
      <c r="C3386" t="s">
        <v>136</v>
      </c>
      <c r="D3386" t="s">
        <v>137</v>
      </c>
      <c r="E3386" t="s">
        <v>91</v>
      </c>
      <c r="F3386" t="s">
        <v>593</v>
      </c>
      <c r="H3386">
        <v>111620.41326022201</v>
      </c>
    </row>
    <row r="3387" spans="1:8" x14ac:dyDescent="0.25">
      <c r="A3387" t="s">
        <v>721</v>
      </c>
      <c r="B3387" t="s">
        <v>138</v>
      </c>
      <c r="C3387" t="s">
        <v>139</v>
      </c>
      <c r="D3387" t="s">
        <v>140</v>
      </c>
      <c r="E3387" t="s">
        <v>91</v>
      </c>
      <c r="F3387" t="s">
        <v>593</v>
      </c>
      <c r="H3387">
        <v>8922.0493188967193</v>
      </c>
    </row>
    <row r="3388" spans="1:8" x14ac:dyDescent="0.25">
      <c r="A3388" t="s">
        <v>721</v>
      </c>
      <c r="B3388" t="s">
        <v>141</v>
      </c>
      <c r="C3388" t="s">
        <v>142</v>
      </c>
      <c r="D3388" t="s">
        <v>143</v>
      </c>
      <c r="E3388" t="s">
        <v>91</v>
      </c>
      <c r="F3388" t="s">
        <v>593</v>
      </c>
      <c r="H3388">
        <v>35258.823652115003</v>
      </c>
    </row>
    <row r="3389" spans="1:8" x14ac:dyDescent="0.25">
      <c r="A3389" t="s">
        <v>721</v>
      </c>
      <c r="B3389" t="s">
        <v>144</v>
      </c>
      <c r="C3389" t="s">
        <v>145</v>
      </c>
      <c r="D3389" t="s">
        <v>146</v>
      </c>
      <c r="E3389" t="s">
        <v>91</v>
      </c>
      <c r="F3389" t="s">
        <v>593</v>
      </c>
      <c r="H3389">
        <v>37539.522509257898</v>
      </c>
    </row>
    <row r="3390" spans="1:8" x14ac:dyDescent="0.25">
      <c r="A3390" t="s">
        <v>721</v>
      </c>
      <c r="B3390" t="s">
        <v>147</v>
      </c>
      <c r="C3390" t="s">
        <v>148</v>
      </c>
      <c r="D3390" t="s">
        <v>149</v>
      </c>
      <c r="E3390" t="s">
        <v>91</v>
      </c>
      <c r="F3390" t="s">
        <v>593</v>
      </c>
      <c r="H3390">
        <v>53904.0479683343</v>
      </c>
    </row>
    <row r="3391" spans="1:8" x14ac:dyDescent="0.25">
      <c r="A3391" t="s">
        <v>721</v>
      </c>
      <c r="B3391" t="s">
        <v>150</v>
      </c>
      <c r="C3391" t="s">
        <v>151</v>
      </c>
      <c r="D3391" t="s">
        <v>152</v>
      </c>
      <c r="E3391" t="s">
        <v>91</v>
      </c>
      <c r="F3391" t="s">
        <v>593</v>
      </c>
      <c r="H3391">
        <v>95936.194061711707</v>
      </c>
    </row>
    <row r="3392" spans="1:8" x14ac:dyDescent="0.25">
      <c r="A3392" t="s">
        <v>721</v>
      </c>
      <c r="B3392" t="s">
        <v>153</v>
      </c>
      <c r="C3392" t="s">
        <v>154</v>
      </c>
      <c r="D3392" t="s">
        <v>155</v>
      </c>
      <c r="E3392" t="s">
        <v>91</v>
      </c>
      <c r="F3392" t="s">
        <v>593</v>
      </c>
      <c r="H3392">
        <v>115094.436213768</v>
      </c>
    </row>
    <row r="3393" spans="1:8" x14ac:dyDescent="0.25">
      <c r="A3393" t="s">
        <v>721</v>
      </c>
      <c r="B3393" t="s">
        <v>156</v>
      </c>
      <c r="C3393" t="s">
        <v>157</v>
      </c>
      <c r="D3393" t="s">
        <v>158</v>
      </c>
      <c r="E3393" t="s">
        <v>91</v>
      </c>
      <c r="F3393" t="s">
        <v>593</v>
      </c>
      <c r="H3393">
        <v>64015.703863083902</v>
      </c>
    </row>
    <row r="3394" spans="1:8" x14ac:dyDescent="0.25">
      <c r="A3394" t="s">
        <v>721</v>
      </c>
      <c r="B3394" t="s">
        <v>159</v>
      </c>
      <c r="C3394" t="s">
        <v>160</v>
      </c>
      <c r="D3394" t="s">
        <v>161</v>
      </c>
      <c r="E3394" t="s">
        <v>91</v>
      </c>
      <c r="F3394" t="s">
        <v>593</v>
      </c>
      <c r="H3394">
        <v>60166.211334034997</v>
      </c>
    </row>
    <row r="3395" spans="1:8" x14ac:dyDescent="0.25">
      <c r="A3395" t="s">
        <v>721</v>
      </c>
      <c r="B3395" t="s">
        <v>162</v>
      </c>
      <c r="C3395" t="s">
        <v>163</v>
      </c>
      <c r="D3395" t="s">
        <v>164</v>
      </c>
      <c r="E3395" t="s">
        <v>91</v>
      </c>
      <c r="F3395" t="s">
        <v>593</v>
      </c>
      <c r="H3395">
        <v>80753.840137389197</v>
      </c>
    </row>
    <row r="3396" spans="1:8" x14ac:dyDescent="0.25">
      <c r="A3396" t="s">
        <v>721</v>
      </c>
      <c r="B3396" t="s">
        <v>165</v>
      </c>
      <c r="C3396" t="s">
        <v>166</v>
      </c>
      <c r="D3396" t="s">
        <v>167</v>
      </c>
      <c r="E3396" t="s">
        <v>91</v>
      </c>
      <c r="F3396" t="s">
        <v>593</v>
      </c>
      <c r="H3396">
        <v>187270.09768309299</v>
      </c>
    </row>
    <row r="3397" spans="1:8" x14ac:dyDescent="0.25">
      <c r="A3397" t="s">
        <v>721</v>
      </c>
      <c r="B3397" t="s">
        <v>168</v>
      </c>
      <c r="C3397" t="s">
        <v>169</v>
      </c>
      <c r="D3397" t="s">
        <v>170</v>
      </c>
      <c r="E3397" t="s">
        <v>91</v>
      </c>
      <c r="F3397" t="s">
        <v>593</v>
      </c>
      <c r="H3397">
        <v>57465.432654793898</v>
      </c>
    </row>
    <row r="3398" spans="1:8" x14ac:dyDescent="0.25">
      <c r="A3398" t="s">
        <v>721</v>
      </c>
      <c r="B3398" t="s">
        <v>171</v>
      </c>
      <c r="C3398" t="s">
        <v>172</v>
      </c>
      <c r="D3398" t="s">
        <v>173</v>
      </c>
      <c r="E3398" t="s">
        <v>91</v>
      </c>
      <c r="F3398" t="s">
        <v>593</v>
      </c>
      <c r="H3398">
        <v>53207.012865295503</v>
      </c>
    </row>
    <row r="3399" spans="1:8" x14ac:dyDescent="0.25">
      <c r="A3399" t="s">
        <v>721</v>
      </c>
      <c r="B3399" t="s">
        <v>174</v>
      </c>
      <c r="C3399" t="s">
        <v>175</v>
      </c>
      <c r="D3399" t="s">
        <v>176</v>
      </c>
      <c r="E3399" t="s">
        <v>91</v>
      </c>
      <c r="F3399" t="s">
        <v>593</v>
      </c>
      <c r="H3399">
        <v>24535.635626965999</v>
      </c>
    </row>
    <row r="3400" spans="1:8" x14ac:dyDescent="0.25">
      <c r="A3400" t="s">
        <v>721</v>
      </c>
      <c r="B3400" t="s">
        <v>177</v>
      </c>
      <c r="C3400" t="s">
        <v>178</v>
      </c>
      <c r="D3400" t="s">
        <v>179</v>
      </c>
      <c r="E3400" t="s">
        <v>91</v>
      </c>
      <c r="F3400" t="s">
        <v>593</v>
      </c>
      <c r="H3400">
        <v>109666.85621143899</v>
      </c>
    </row>
    <row r="3401" spans="1:8" x14ac:dyDescent="0.25">
      <c r="A3401" t="s">
        <v>721</v>
      </c>
      <c r="B3401" t="s">
        <v>180</v>
      </c>
      <c r="C3401" t="s">
        <v>181</v>
      </c>
      <c r="D3401" t="s">
        <v>182</v>
      </c>
      <c r="E3401" t="s">
        <v>91</v>
      </c>
      <c r="F3401" t="s">
        <v>593</v>
      </c>
      <c r="H3401">
        <v>105949.33566189899</v>
      </c>
    </row>
    <row r="3402" spans="1:8" x14ac:dyDescent="0.25">
      <c r="A3402" t="s">
        <v>721</v>
      </c>
      <c r="B3402" t="s">
        <v>183</v>
      </c>
      <c r="C3402" t="s">
        <v>184</v>
      </c>
      <c r="D3402" t="s">
        <v>185</v>
      </c>
      <c r="E3402" t="s">
        <v>91</v>
      </c>
      <c r="F3402" t="s">
        <v>593</v>
      </c>
      <c r="H3402">
        <v>110789.5474174</v>
      </c>
    </row>
    <row r="3403" spans="1:8" x14ac:dyDescent="0.25">
      <c r="A3403" t="s">
        <v>721</v>
      </c>
      <c r="B3403" t="s">
        <v>186</v>
      </c>
      <c r="C3403" t="s">
        <v>187</v>
      </c>
      <c r="D3403" t="s">
        <v>188</v>
      </c>
      <c r="E3403" t="s">
        <v>91</v>
      </c>
      <c r="F3403" t="s">
        <v>593</v>
      </c>
      <c r="H3403">
        <v>126748.86313657599</v>
      </c>
    </row>
    <row r="3404" spans="1:8" x14ac:dyDescent="0.25">
      <c r="A3404" t="s">
        <v>721</v>
      </c>
      <c r="B3404" t="s">
        <v>189</v>
      </c>
      <c r="C3404" t="s">
        <v>190</v>
      </c>
      <c r="D3404" t="s">
        <v>191</v>
      </c>
      <c r="E3404" t="s">
        <v>91</v>
      </c>
      <c r="F3404" t="s">
        <v>593</v>
      </c>
      <c r="H3404">
        <v>65056.609616955197</v>
      </c>
    </row>
    <row r="3405" spans="1:8" x14ac:dyDescent="0.25">
      <c r="A3405" t="s">
        <v>721</v>
      </c>
      <c r="B3405" t="s">
        <v>192</v>
      </c>
      <c r="C3405" t="s">
        <v>193</v>
      </c>
      <c r="D3405" t="s">
        <v>194</v>
      </c>
      <c r="E3405" t="s">
        <v>91</v>
      </c>
      <c r="F3405" t="s">
        <v>593</v>
      </c>
      <c r="H3405">
        <v>56848.3242435703</v>
      </c>
    </row>
    <row r="3406" spans="1:8" x14ac:dyDescent="0.25">
      <c r="A3406" t="s">
        <v>721</v>
      </c>
      <c r="B3406" t="s">
        <v>195</v>
      </c>
      <c r="C3406" t="s">
        <v>196</v>
      </c>
      <c r="D3406" t="s">
        <v>197</v>
      </c>
      <c r="E3406" t="s">
        <v>91</v>
      </c>
      <c r="F3406" t="s">
        <v>593</v>
      </c>
      <c r="H3406">
        <v>98337.7123367147</v>
      </c>
    </row>
    <row r="3407" spans="1:8" x14ac:dyDescent="0.25">
      <c r="A3407" t="s">
        <v>721</v>
      </c>
      <c r="B3407" t="s">
        <v>198</v>
      </c>
      <c r="C3407" t="s">
        <v>199</v>
      </c>
      <c r="D3407" t="s">
        <v>200</v>
      </c>
      <c r="E3407" t="s">
        <v>91</v>
      </c>
      <c r="F3407" t="s">
        <v>593</v>
      </c>
      <c r="H3407">
        <v>78357.898143210405</v>
      </c>
    </row>
    <row r="3408" spans="1:8" x14ac:dyDescent="0.25">
      <c r="A3408" t="s">
        <v>721</v>
      </c>
      <c r="B3408" t="s">
        <v>201</v>
      </c>
      <c r="C3408" t="s">
        <v>202</v>
      </c>
      <c r="D3408" t="s">
        <v>203</v>
      </c>
      <c r="E3408" t="s">
        <v>91</v>
      </c>
      <c r="F3408" t="s">
        <v>593</v>
      </c>
      <c r="H3408">
        <v>382088.62084202701</v>
      </c>
    </row>
    <row r="3409" spans="1:8" x14ac:dyDescent="0.25">
      <c r="A3409" t="s">
        <v>721</v>
      </c>
      <c r="B3409" t="s">
        <v>204</v>
      </c>
      <c r="C3409" t="s">
        <v>205</v>
      </c>
      <c r="D3409" t="s">
        <v>206</v>
      </c>
      <c r="E3409" t="s">
        <v>91</v>
      </c>
      <c r="F3409" t="s">
        <v>593</v>
      </c>
      <c r="H3409">
        <v>203504.50992293499</v>
      </c>
    </row>
    <row r="3410" spans="1:8" x14ac:dyDescent="0.25">
      <c r="A3410" t="s">
        <v>721</v>
      </c>
      <c r="B3410" t="s">
        <v>207</v>
      </c>
      <c r="C3410" t="s">
        <v>208</v>
      </c>
      <c r="D3410" t="s">
        <v>209</v>
      </c>
      <c r="E3410" t="s">
        <v>91</v>
      </c>
      <c r="F3410" t="s">
        <v>593</v>
      </c>
      <c r="H3410">
        <v>102231.815112358</v>
      </c>
    </row>
    <row r="3411" spans="1:8" x14ac:dyDescent="0.25">
      <c r="A3411" t="s">
        <v>721</v>
      </c>
      <c r="B3411" t="s">
        <v>210</v>
      </c>
      <c r="C3411" t="s">
        <v>211</v>
      </c>
      <c r="D3411" t="s">
        <v>212</v>
      </c>
      <c r="E3411" t="s">
        <v>91</v>
      </c>
      <c r="F3411" t="s">
        <v>593</v>
      </c>
      <c r="H3411">
        <v>55638.271304694899</v>
      </c>
    </row>
    <row r="3412" spans="1:8" x14ac:dyDescent="0.25">
      <c r="A3412" t="s">
        <v>721</v>
      </c>
      <c r="B3412" t="s">
        <v>213</v>
      </c>
      <c r="C3412" t="s">
        <v>214</v>
      </c>
      <c r="D3412" t="s">
        <v>215</v>
      </c>
      <c r="E3412" t="s">
        <v>91</v>
      </c>
      <c r="F3412" t="s">
        <v>593</v>
      </c>
      <c r="H3412">
        <v>0</v>
      </c>
    </row>
    <row r="3413" spans="1:8" x14ac:dyDescent="0.25">
      <c r="A3413" t="s">
        <v>721</v>
      </c>
      <c r="B3413" t="s">
        <v>216</v>
      </c>
      <c r="C3413" t="s">
        <v>217</v>
      </c>
      <c r="D3413" t="s">
        <v>218</v>
      </c>
      <c r="E3413" t="s">
        <v>91</v>
      </c>
      <c r="F3413" t="s">
        <v>593</v>
      </c>
      <c r="H3413">
        <v>35316.445220632799</v>
      </c>
    </row>
    <row r="3414" spans="1:8" x14ac:dyDescent="0.25">
      <c r="A3414" t="s">
        <v>721</v>
      </c>
      <c r="B3414" t="s">
        <v>219</v>
      </c>
      <c r="C3414" t="s">
        <v>220</v>
      </c>
      <c r="D3414" t="s">
        <v>221</v>
      </c>
      <c r="E3414" t="s">
        <v>91</v>
      </c>
      <c r="F3414" t="s">
        <v>593</v>
      </c>
      <c r="H3414">
        <v>47398.387006638797</v>
      </c>
    </row>
    <row r="3415" spans="1:8" x14ac:dyDescent="0.25">
      <c r="A3415" t="s">
        <v>721</v>
      </c>
      <c r="B3415" t="s">
        <v>222</v>
      </c>
      <c r="C3415" t="s">
        <v>223</v>
      </c>
      <c r="D3415" t="s">
        <v>224</v>
      </c>
      <c r="E3415" t="s">
        <v>91</v>
      </c>
      <c r="F3415" t="s">
        <v>593</v>
      </c>
      <c r="H3415">
        <v>35121.275391782001</v>
      </c>
    </row>
    <row r="3416" spans="1:8" x14ac:dyDescent="0.25">
      <c r="A3416" t="s">
        <v>721</v>
      </c>
      <c r="B3416" t="s">
        <v>225</v>
      </c>
      <c r="C3416" t="s">
        <v>226</v>
      </c>
      <c r="D3416" t="s">
        <v>227</v>
      </c>
      <c r="E3416" t="s">
        <v>91</v>
      </c>
      <c r="F3416" t="s">
        <v>593</v>
      </c>
      <c r="H3416">
        <v>82690.668343699595</v>
      </c>
    </row>
    <row r="3417" spans="1:8" x14ac:dyDescent="0.25">
      <c r="A3417" t="s">
        <v>721</v>
      </c>
      <c r="B3417" t="s">
        <v>228</v>
      </c>
      <c r="C3417" t="s">
        <v>229</v>
      </c>
      <c r="D3417" t="s">
        <v>230</v>
      </c>
      <c r="E3417" t="s">
        <v>91</v>
      </c>
      <c r="F3417" t="s">
        <v>593</v>
      </c>
      <c r="H3417">
        <v>25074.676106649302</v>
      </c>
    </row>
    <row r="3418" spans="1:8" x14ac:dyDescent="0.25">
      <c r="A3418" t="s">
        <v>721</v>
      </c>
      <c r="B3418" t="s">
        <v>231</v>
      </c>
      <c r="C3418" t="s">
        <v>232</v>
      </c>
      <c r="D3418" t="s">
        <v>233</v>
      </c>
      <c r="E3418" t="s">
        <v>91</v>
      </c>
      <c r="F3418" t="s">
        <v>593</v>
      </c>
      <c r="H3418">
        <v>48327.767144023899</v>
      </c>
    </row>
    <row r="3419" spans="1:8" x14ac:dyDescent="0.25">
      <c r="A3419" t="s">
        <v>721</v>
      </c>
      <c r="B3419" t="s">
        <v>234</v>
      </c>
      <c r="C3419" t="s">
        <v>235</v>
      </c>
      <c r="D3419" t="s">
        <v>236</v>
      </c>
      <c r="E3419" t="s">
        <v>91</v>
      </c>
      <c r="F3419" t="s">
        <v>593</v>
      </c>
      <c r="H3419">
        <v>67380.059960417901</v>
      </c>
    </row>
    <row r="3420" spans="1:8" x14ac:dyDescent="0.25">
      <c r="A3420" t="s">
        <v>721</v>
      </c>
      <c r="B3420" t="s">
        <v>237</v>
      </c>
      <c r="C3420" t="s">
        <v>238</v>
      </c>
      <c r="D3420" t="s">
        <v>239</v>
      </c>
      <c r="E3420" t="s">
        <v>91</v>
      </c>
      <c r="F3420" t="s">
        <v>593</v>
      </c>
      <c r="H3420">
        <v>73346.680442430094</v>
      </c>
    </row>
    <row r="3421" spans="1:8" x14ac:dyDescent="0.25">
      <c r="A3421" t="s">
        <v>721</v>
      </c>
      <c r="B3421" t="s">
        <v>240</v>
      </c>
      <c r="C3421" t="s">
        <v>241</v>
      </c>
      <c r="D3421" t="s">
        <v>242</v>
      </c>
      <c r="E3421" t="s">
        <v>91</v>
      </c>
      <c r="F3421" t="s">
        <v>593</v>
      </c>
      <c r="H3421">
        <v>69794.589557344298</v>
      </c>
    </row>
    <row r="3422" spans="1:8" x14ac:dyDescent="0.25">
      <c r="A3422" t="s">
        <v>721</v>
      </c>
      <c r="B3422" t="s">
        <v>243</v>
      </c>
      <c r="C3422" t="s">
        <v>244</v>
      </c>
      <c r="D3422" t="s">
        <v>245</v>
      </c>
      <c r="E3422" t="s">
        <v>91</v>
      </c>
      <c r="F3422" t="s">
        <v>593</v>
      </c>
      <c r="H3422">
        <v>277103.98176273401</v>
      </c>
    </row>
    <row r="3423" spans="1:8" x14ac:dyDescent="0.25">
      <c r="A3423" t="s">
        <v>721</v>
      </c>
      <c r="B3423" t="s">
        <v>246</v>
      </c>
      <c r="C3423" t="s">
        <v>247</v>
      </c>
      <c r="D3423" t="s">
        <v>248</v>
      </c>
      <c r="E3423" t="s">
        <v>91</v>
      </c>
      <c r="F3423" t="s">
        <v>593</v>
      </c>
      <c r="H3423">
        <v>102482.747749452</v>
      </c>
    </row>
    <row r="3424" spans="1:8" x14ac:dyDescent="0.25">
      <c r="A3424" t="s">
        <v>721</v>
      </c>
      <c r="B3424" t="s">
        <v>249</v>
      </c>
      <c r="C3424" t="s">
        <v>250</v>
      </c>
      <c r="D3424" t="s">
        <v>251</v>
      </c>
      <c r="E3424" t="s">
        <v>91</v>
      </c>
      <c r="F3424" t="s">
        <v>593</v>
      </c>
      <c r="H3424">
        <v>33375.899493772798</v>
      </c>
    </row>
    <row r="3425" spans="1:8" x14ac:dyDescent="0.25">
      <c r="A3425" t="s">
        <v>721</v>
      </c>
      <c r="B3425" t="s">
        <v>252</v>
      </c>
      <c r="C3425" t="s">
        <v>253</v>
      </c>
      <c r="D3425" t="s">
        <v>254</v>
      </c>
      <c r="E3425" t="s">
        <v>91</v>
      </c>
      <c r="F3425" t="s">
        <v>593</v>
      </c>
      <c r="H3425">
        <v>92845.075724769005</v>
      </c>
    </row>
    <row r="3426" spans="1:8" x14ac:dyDescent="0.25">
      <c r="A3426" t="s">
        <v>721</v>
      </c>
      <c r="B3426" t="s">
        <v>255</v>
      </c>
      <c r="C3426" t="s">
        <v>256</v>
      </c>
      <c r="D3426" t="s">
        <v>257</v>
      </c>
      <c r="E3426" t="s">
        <v>91</v>
      </c>
      <c r="F3426" t="s">
        <v>593</v>
      </c>
      <c r="H3426">
        <v>50688.392692982001</v>
      </c>
    </row>
    <row r="3427" spans="1:8" x14ac:dyDescent="0.25">
      <c r="A3427" t="s">
        <v>721</v>
      </c>
      <c r="B3427" t="s">
        <v>258</v>
      </c>
      <c r="C3427" t="s">
        <v>259</v>
      </c>
      <c r="D3427" t="s">
        <v>260</v>
      </c>
      <c r="E3427" t="s">
        <v>91</v>
      </c>
      <c r="F3427" t="s">
        <v>593</v>
      </c>
      <c r="H3427">
        <v>235599.723587391</v>
      </c>
    </row>
    <row r="3428" spans="1:8" x14ac:dyDescent="0.25">
      <c r="A3428" t="s">
        <v>721</v>
      </c>
      <c r="B3428" t="s">
        <v>261</v>
      </c>
      <c r="C3428" t="s">
        <v>262</v>
      </c>
      <c r="D3428" t="s">
        <v>263</v>
      </c>
      <c r="E3428" t="s">
        <v>91</v>
      </c>
      <c r="F3428" t="s">
        <v>593</v>
      </c>
      <c r="H3428">
        <v>117194.83532425801</v>
      </c>
    </row>
    <row r="3429" spans="1:8" x14ac:dyDescent="0.25">
      <c r="A3429" t="s">
        <v>721</v>
      </c>
      <c r="B3429" t="s">
        <v>264</v>
      </c>
      <c r="C3429" t="s">
        <v>265</v>
      </c>
      <c r="D3429" t="s">
        <v>266</v>
      </c>
      <c r="E3429" t="s">
        <v>91</v>
      </c>
      <c r="F3429" t="s">
        <v>593</v>
      </c>
      <c r="H3429">
        <v>143821.57626033999</v>
      </c>
    </row>
    <row r="3430" spans="1:8" x14ac:dyDescent="0.25">
      <c r="A3430" t="s">
        <v>721</v>
      </c>
      <c r="B3430" t="s">
        <v>267</v>
      </c>
      <c r="C3430" t="s">
        <v>268</v>
      </c>
      <c r="D3430" t="s">
        <v>269</v>
      </c>
      <c r="E3430" t="s">
        <v>91</v>
      </c>
      <c r="F3430" t="s">
        <v>593</v>
      </c>
      <c r="H3430">
        <v>174221.600554206</v>
      </c>
    </row>
    <row r="3431" spans="1:8" x14ac:dyDescent="0.25">
      <c r="A3431" t="s">
        <v>721</v>
      </c>
      <c r="B3431" t="s">
        <v>270</v>
      </c>
      <c r="C3431" t="s">
        <v>271</v>
      </c>
      <c r="D3431" t="s">
        <v>272</v>
      </c>
      <c r="E3431" t="s">
        <v>91</v>
      </c>
      <c r="F3431" t="s">
        <v>593</v>
      </c>
      <c r="H3431">
        <v>163751.20392642601</v>
      </c>
    </row>
    <row r="3432" spans="1:8" x14ac:dyDescent="0.25">
      <c r="A3432" t="s">
        <v>721</v>
      </c>
      <c r="B3432" t="s">
        <v>273</v>
      </c>
      <c r="C3432" t="s">
        <v>274</v>
      </c>
      <c r="D3432" t="s">
        <v>275</v>
      </c>
      <c r="E3432" t="s">
        <v>91</v>
      </c>
      <c r="F3432" t="s">
        <v>593</v>
      </c>
      <c r="H3432">
        <v>53708.878139483502</v>
      </c>
    </row>
    <row r="3433" spans="1:8" x14ac:dyDescent="0.25">
      <c r="A3433" t="s">
        <v>721</v>
      </c>
      <c r="B3433" t="s">
        <v>276</v>
      </c>
      <c r="C3433" t="s">
        <v>277</v>
      </c>
      <c r="D3433" t="s">
        <v>278</v>
      </c>
      <c r="E3433" t="s">
        <v>91</v>
      </c>
      <c r="F3433" t="s">
        <v>593</v>
      </c>
      <c r="H3433">
        <v>115098.15373431701</v>
      </c>
    </row>
    <row r="3434" spans="1:8" x14ac:dyDescent="0.25">
      <c r="A3434" t="s">
        <v>721</v>
      </c>
      <c r="B3434" t="s">
        <v>279</v>
      </c>
      <c r="C3434" t="s">
        <v>280</v>
      </c>
      <c r="D3434" t="s">
        <v>281</v>
      </c>
      <c r="E3434" t="s">
        <v>91</v>
      </c>
      <c r="F3434" t="s">
        <v>593</v>
      </c>
      <c r="H3434">
        <v>25000.325695658499</v>
      </c>
    </row>
    <row r="3435" spans="1:8" x14ac:dyDescent="0.25">
      <c r="A3435" t="s">
        <v>721</v>
      </c>
      <c r="B3435" t="s">
        <v>282</v>
      </c>
      <c r="C3435" t="s">
        <v>283</v>
      </c>
      <c r="D3435" t="s">
        <v>284</v>
      </c>
      <c r="E3435" t="s">
        <v>91</v>
      </c>
      <c r="F3435" t="s">
        <v>593</v>
      </c>
      <c r="H3435">
        <v>55762.808243104497</v>
      </c>
    </row>
    <row r="3436" spans="1:8" x14ac:dyDescent="0.25">
      <c r="A3436" t="s">
        <v>721</v>
      </c>
      <c r="B3436" t="s">
        <v>285</v>
      </c>
      <c r="C3436" t="s">
        <v>286</v>
      </c>
      <c r="D3436" t="s">
        <v>287</v>
      </c>
      <c r="E3436" t="s">
        <v>91</v>
      </c>
      <c r="F3436" t="s">
        <v>593</v>
      </c>
      <c r="H3436">
        <v>86138.668653398301</v>
      </c>
    </row>
    <row r="3437" spans="1:8" x14ac:dyDescent="0.25">
      <c r="A3437" t="s">
        <v>721</v>
      </c>
      <c r="B3437" t="s">
        <v>288</v>
      </c>
      <c r="C3437" t="s">
        <v>289</v>
      </c>
      <c r="D3437" t="s">
        <v>290</v>
      </c>
      <c r="E3437" t="s">
        <v>91</v>
      </c>
      <c r="F3437" t="s">
        <v>593</v>
      </c>
      <c r="H3437">
        <v>60443.1666149757</v>
      </c>
    </row>
    <row r="3438" spans="1:8" x14ac:dyDescent="0.25">
      <c r="A3438" t="s">
        <v>721</v>
      </c>
      <c r="B3438" t="s">
        <v>291</v>
      </c>
      <c r="C3438" t="s">
        <v>292</v>
      </c>
      <c r="D3438" t="s">
        <v>293</v>
      </c>
      <c r="E3438" t="s">
        <v>91</v>
      </c>
      <c r="F3438" t="s">
        <v>593</v>
      </c>
      <c r="H3438">
        <v>0</v>
      </c>
    </row>
    <row r="3439" spans="1:8" x14ac:dyDescent="0.25">
      <c r="A3439" t="s">
        <v>721</v>
      </c>
      <c r="B3439" t="s">
        <v>294</v>
      </c>
      <c r="C3439" t="s">
        <v>295</v>
      </c>
      <c r="D3439" t="s">
        <v>296</v>
      </c>
      <c r="E3439" t="s">
        <v>91</v>
      </c>
      <c r="F3439" t="s">
        <v>593</v>
      </c>
      <c r="H3439">
        <v>48327.767144023899</v>
      </c>
    </row>
    <row r="3440" spans="1:8" x14ac:dyDescent="0.25">
      <c r="A3440" t="s">
        <v>721</v>
      </c>
      <c r="B3440" t="s">
        <v>297</v>
      </c>
      <c r="C3440" t="s">
        <v>298</v>
      </c>
      <c r="D3440" t="s">
        <v>299</v>
      </c>
      <c r="E3440" t="s">
        <v>91</v>
      </c>
      <c r="F3440" t="s">
        <v>593</v>
      </c>
      <c r="H3440">
        <v>116642.78352265101</v>
      </c>
    </row>
    <row r="3441" spans="1:8" x14ac:dyDescent="0.25">
      <c r="A3441" t="s">
        <v>721</v>
      </c>
      <c r="B3441" t="s">
        <v>300</v>
      </c>
      <c r="C3441" t="s">
        <v>301</v>
      </c>
      <c r="D3441" t="s">
        <v>302</v>
      </c>
      <c r="E3441" t="s">
        <v>91</v>
      </c>
      <c r="F3441" t="s">
        <v>593</v>
      </c>
      <c r="H3441">
        <v>38290.4616602651</v>
      </c>
    </row>
    <row r="3442" spans="1:8" x14ac:dyDescent="0.25">
      <c r="A3442" t="s">
        <v>721</v>
      </c>
      <c r="B3442" t="s">
        <v>303</v>
      </c>
      <c r="C3442" t="s">
        <v>304</v>
      </c>
      <c r="D3442" t="s">
        <v>305</v>
      </c>
      <c r="E3442" t="s">
        <v>91</v>
      </c>
      <c r="F3442" t="s">
        <v>593</v>
      </c>
      <c r="H3442">
        <v>78067.931540346297</v>
      </c>
    </row>
    <row r="3443" spans="1:8" x14ac:dyDescent="0.25">
      <c r="A3443" t="s">
        <v>721</v>
      </c>
      <c r="B3443" t="s">
        <v>306</v>
      </c>
      <c r="C3443" t="s">
        <v>307</v>
      </c>
      <c r="D3443" t="s">
        <v>308</v>
      </c>
      <c r="E3443" t="s">
        <v>91</v>
      </c>
      <c r="F3443" t="s">
        <v>593</v>
      </c>
      <c r="H3443">
        <v>55446.818996393602</v>
      </c>
    </row>
    <row r="3444" spans="1:8" x14ac:dyDescent="0.25">
      <c r="A3444" t="s">
        <v>721</v>
      </c>
      <c r="B3444" t="s">
        <v>309</v>
      </c>
      <c r="C3444" t="s">
        <v>310</v>
      </c>
      <c r="D3444" t="s">
        <v>311</v>
      </c>
      <c r="E3444" t="s">
        <v>91</v>
      </c>
      <c r="F3444" t="s">
        <v>593</v>
      </c>
      <c r="H3444">
        <v>35316.445220632799</v>
      </c>
    </row>
    <row r="3445" spans="1:8" x14ac:dyDescent="0.25">
      <c r="A3445" t="s">
        <v>721</v>
      </c>
      <c r="B3445" t="s">
        <v>312</v>
      </c>
      <c r="C3445" t="s">
        <v>313</v>
      </c>
      <c r="D3445" t="s">
        <v>314</v>
      </c>
      <c r="E3445" t="s">
        <v>91</v>
      </c>
      <c r="F3445" t="s">
        <v>593</v>
      </c>
      <c r="H3445">
        <v>75527.006244735501</v>
      </c>
    </row>
    <row r="3446" spans="1:8" x14ac:dyDescent="0.25">
      <c r="A3446" t="s">
        <v>721</v>
      </c>
      <c r="B3446" t="s">
        <v>315</v>
      </c>
      <c r="C3446" t="s">
        <v>316</v>
      </c>
      <c r="D3446" t="s">
        <v>317</v>
      </c>
      <c r="E3446" t="s">
        <v>91</v>
      </c>
      <c r="F3446" t="s">
        <v>593</v>
      </c>
      <c r="H3446">
        <v>31574.760787520499</v>
      </c>
    </row>
    <row r="3447" spans="1:8" x14ac:dyDescent="0.25">
      <c r="A3447" t="s">
        <v>721</v>
      </c>
      <c r="B3447" t="s">
        <v>318</v>
      </c>
      <c r="C3447" t="s">
        <v>319</v>
      </c>
      <c r="D3447" t="s">
        <v>320</v>
      </c>
      <c r="E3447" t="s">
        <v>91</v>
      </c>
      <c r="F3447" t="s">
        <v>593</v>
      </c>
      <c r="H3447">
        <v>57621.568517874599</v>
      </c>
    </row>
    <row r="3448" spans="1:8" x14ac:dyDescent="0.25">
      <c r="A3448" t="s">
        <v>721</v>
      </c>
      <c r="B3448" t="s">
        <v>321</v>
      </c>
      <c r="C3448" t="s">
        <v>322</v>
      </c>
      <c r="D3448" t="s">
        <v>323</v>
      </c>
      <c r="E3448" t="s">
        <v>91</v>
      </c>
      <c r="F3448" t="s">
        <v>593</v>
      </c>
      <c r="H3448">
        <v>103508.783421125</v>
      </c>
    </row>
    <row r="3449" spans="1:8" x14ac:dyDescent="0.25">
      <c r="A3449" t="s">
        <v>721</v>
      </c>
      <c r="B3449" t="s">
        <v>324</v>
      </c>
      <c r="C3449" t="s">
        <v>325</v>
      </c>
      <c r="D3449" t="s">
        <v>326</v>
      </c>
      <c r="E3449" t="s">
        <v>91</v>
      </c>
      <c r="F3449" t="s">
        <v>593</v>
      </c>
      <c r="H3449">
        <v>29498.525560602298</v>
      </c>
    </row>
    <row r="3450" spans="1:8" x14ac:dyDescent="0.25">
      <c r="A3450" t="s">
        <v>721</v>
      </c>
      <c r="B3450" t="s">
        <v>327</v>
      </c>
      <c r="C3450" t="s">
        <v>328</v>
      </c>
      <c r="D3450" t="s">
        <v>329</v>
      </c>
      <c r="E3450" t="s">
        <v>91</v>
      </c>
      <c r="F3450" t="s">
        <v>593</v>
      </c>
      <c r="H3450">
        <v>52277.632727910503</v>
      </c>
    </row>
    <row r="3451" spans="1:8" x14ac:dyDescent="0.25">
      <c r="A3451" t="s">
        <v>721</v>
      </c>
      <c r="B3451" t="s">
        <v>330</v>
      </c>
      <c r="C3451" t="s">
        <v>331</v>
      </c>
      <c r="D3451" t="s">
        <v>332</v>
      </c>
      <c r="E3451" t="s">
        <v>91</v>
      </c>
      <c r="F3451" t="s">
        <v>593</v>
      </c>
      <c r="H3451">
        <v>0</v>
      </c>
    </row>
    <row r="3452" spans="1:8" x14ac:dyDescent="0.25">
      <c r="A3452" t="s">
        <v>721</v>
      </c>
      <c r="B3452" t="s">
        <v>333</v>
      </c>
      <c r="C3452" t="s">
        <v>334</v>
      </c>
      <c r="D3452" t="s">
        <v>335</v>
      </c>
      <c r="E3452" t="s">
        <v>91</v>
      </c>
      <c r="F3452" t="s">
        <v>593</v>
      </c>
      <c r="H3452">
        <v>19026.270172547302</v>
      </c>
    </row>
    <row r="3453" spans="1:8" x14ac:dyDescent="0.25">
      <c r="A3453" t="s">
        <v>721</v>
      </c>
      <c r="B3453" t="s">
        <v>336</v>
      </c>
      <c r="C3453" t="s">
        <v>337</v>
      </c>
      <c r="D3453" t="s">
        <v>338</v>
      </c>
      <c r="E3453" t="s">
        <v>91</v>
      </c>
      <c r="F3453" t="s">
        <v>593</v>
      </c>
      <c r="H3453">
        <v>26022.643846782099</v>
      </c>
    </row>
    <row r="3454" spans="1:8" x14ac:dyDescent="0.25">
      <c r="A3454" t="s">
        <v>721</v>
      </c>
      <c r="B3454" t="s">
        <v>339</v>
      </c>
      <c r="C3454" t="s">
        <v>340</v>
      </c>
      <c r="D3454" t="s">
        <v>341</v>
      </c>
      <c r="E3454" t="s">
        <v>91</v>
      </c>
      <c r="F3454" t="s">
        <v>593</v>
      </c>
      <c r="H3454">
        <v>334130.74699268199</v>
      </c>
    </row>
    <row r="3455" spans="1:8" x14ac:dyDescent="0.25">
      <c r="A3455" t="s">
        <v>721</v>
      </c>
      <c r="B3455" t="s">
        <v>342</v>
      </c>
      <c r="C3455" t="s">
        <v>343</v>
      </c>
      <c r="D3455" t="s">
        <v>344</v>
      </c>
      <c r="E3455" t="s">
        <v>91</v>
      </c>
      <c r="F3455" t="s">
        <v>593</v>
      </c>
      <c r="H3455">
        <v>31784.800698569601</v>
      </c>
    </row>
    <row r="3456" spans="1:8" x14ac:dyDescent="0.25">
      <c r="A3456" t="s">
        <v>721</v>
      </c>
      <c r="B3456" t="s">
        <v>345</v>
      </c>
      <c r="C3456" t="s">
        <v>346</v>
      </c>
      <c r="D3456" t="s">
        <v>347</v>
      </c>
      <c r="E3456" t="s">
        <v>91</v>
      </c>
      <c r="F3456" t="s">
        <v>593</v>
      </c>
      <c r="H3456">
        <v>50456.047658635704</v>
      </c>
    </row>
    <row r="3457" spans="1:8" x14ac:dyDescent="0.25">
      <c r="A3457" t="s">
        <v>721</v>
      </c>
      <c r="B3457" t="s">
        <v>348</v>
      </c>
      <c r="C3457" t="s">
        <v>349</v>
      </c>
      <c r="D3457" t="s">
        <v>350</v>
      </c>
      <c r="E3457" t="s">
        <v>91</v>
      </c>
      <c r="F3457" t="s">
        <v>593</v>
      </c>
      <c r="H3457">
        <v>67545.489624872498</v>
      </c>
    </row>
    <row r="3458" spans="1:8" x14ac:dyDescent="0.25">
      <c r="A3458" t="s">
        <v>721</v>
      </c>
      <c r="B3458" t="s">
        <v>351</v>
      </c>
      <c r="C3458" t="s">
        <v>352</v>
      </c>
      <c r="D3458" t="s">
        <v>353</v>
      </c>
      <c r="E3458" t="s">
        <v>91</v>
      </c>
      <c r="F3458" t="s">
        <v>593</v>
      </c>
      <c r="H3458">
        <v>51487.659611133102</v>
      </c>
    </row>
    <row r="3459" spans="1:8" x14ac:dyDescent="0.25">
      <c r="A3459" t="s">
        <v>721</v>
      </c>
      <c r="B3459" t="s">
        <v>354</v>
      </c>
      <c r="C3459" t="s">
        <v>355</v>
      </c>
      <c r="D3459" t="s">
        <v>356</v>
      </c>
      <c r="E3459" t="s">
        <v>91</v>
      </c>
      <c r="F3459" t="s">
        <v>593</v>
      </c>
      <c r="H3459">
        <v>63755.477424616103</v>
      </c>
    </row>
    <row r="3460" spans="1:8" x14ac:dyDescent="0.25">
      <c r="A3460" t="s">
        <v>721</v>
      </c>
      <c r="B3460" t="s">
        <v>357</v>
      </c>
      <c r="C3460" t="s">
        <v>358</v>
      </c>
      <c r="D3460" t="s">
        <v>359</v>
      </c>
      <c r="E3460" t="s">
        <v>91</v>
      </c>
      <c r="F3460" t="s">
        <v>593</v>
      </c>
      <c r="H3460">
        <v>70052.957235537397</v>
      </c>
    </row>
    <row r="3461" spans="1:8" x14ac:dyDescent="0.25">
      <c r="A3461" t="s">
        <v>721</v>
      </c>
      <c r="B3461" t="s">
        <v>360</v>
      </c>
      <c r="C3461" t="s">
        <v>361</v>
      </c>
      <c r="D3461" t="s">
        <v>362</v>
      </c>
      <c r="E3461" t="s">
        <v>91</v>
      </c>
      <c r="F3461" t="s">
        <v>593</v>
      </c>
      <c r="H3461">
        <v>71534.389174529206</v>
      </c>
    </row>
    <row r="3462" spans="1:8" x14ac:dyDescent="0.25">
      <c r="A3462" t="s">
        <v>721</v>
      </c>
      <c r="B3462" t="s">
        <v>363</v>
      </c>
      <c r="C3462" t="s">
        <v>364</v>
      </c>
      <c r="D3462" t="s">
        <v>365</v>
      </c>
      <c r="E3462" t="s">
        <v>91</v>
      </c>
      <c r="F3462" t="s">
        <v>593</v>
      </c>
      <c r="H3462">
        <v>123421.682244738</v>
      </c>
    </row>
    <row r="3463" spans="1:8" x14ac:dyDescent="0.25">
      <c r="A3463" t="s">
        <v>721</v>
      </c>
      <c r="B3463" t="s">
        <v>366</v>
      </c>
      <c r="C3463" t="s">
        <v>367</v>
      </c>
      <c r="D3463" t="s">
        <v>368</v>
      </c>
      <c r="E3463" t="s">
        <v>91</v>
      </c>
      <c r="F3463" t="s">
        <v>593</v>
      </c>
      <c r="H3463">
        <v>30669.5445337075</v>
      </c>
    </row>
    <row r="3464" spans="1:8" x14ac:dyDescent="0.25">
      <c r="A3464" t="s">
        <v>721</v>
      </c>
      <c r="B3464" t="s">
        <v>369</v>
      </c>
      <c r="C3464" t="s">
        <v>370</v>
      </c>
      <c r="D3464" t="s">
        <v>371</v>
      </c>
      <c r="E3464" t="s">
        <v>91</v>
      </c>
      <c r="F3464" t="s">
        <v>593</v>
      </c>
      <c r="H3464">
        <v>46376.068855515201</v>
      </c>
    </row>
    <row r="3465" spans="1:8" x14ac:dyDescent="0.25">
      <c r="A3465" t="s">
        <v>721</v>
      </c>
      <c r="B3465" t="s">
        <v>372</v>
      </c>
      <c r="C3465" t="s">
        <v>373</v>
      </c>
      <c r="D3465" t="s">
        <v>374</v>
      </c>
      <c r="E3465" t="s">
        <v>91</v>
      </c>
      <c r="F3465" t="s">
        <v>593</v>
      </c>
      <c r="H3465">
        <v>70772.297461873401</v>
      </c>
    </row>
    <row r="3466" spans="1:8" x14ac:dyDescent="0.25">
      <c r="A3466" t="s">
        <v>721</v>
      </c>
      <c r="B3466" t="s">
        <v>375</v>
      </c>
      <c r="C3466" t="s">
        <v>376</v>
      </c>
      <c r="D3466" t="s">
        <v>377</v>
      </c>
      <c r="E3466" t="s">
        <v>91</v>
      </c>
      <c r="F3466" t="s">
        <v>593</v>
      </c>
      <c r="H3466">
        <v>74331.823388058299</v>
      </c>
    </row>
    <row r="3467" spans="1:8" x14ac:dyDescent="0.25">
      <c r="A3467" t="s">
        <v>721</v>
      </c>
      <c r="B3467" t="s">
        <v>378</v>
      </c>
      <c r="C3467" t="s">
        <v>379</v>
      </c>
      <c r="D3467" t="s">
        <v>380</v>
      </c>
      <c r="E3467" t="s">
        <v>91</v>
      </c>
      <c r="F3467" t="s">
        <v>593</v>
      </c>
      <c r="H3467">
        <v>212552.95494051601</v>
      </c>
    </row>
    <row r="3468" spans="1:8" x14ac:dyDescent="0.25">
      <c r="A3468" t="s">
        <v>721</v>
      </c>
      <c r="B3468" t="s">
        <v>381</v>
      </c>
      <c r="C3468" t="s">
        <v>382</v>
      </c>
      <c r="D3468" t="s">
        <v>383</v>
      </c>
      <c r="E3468" t="s">
        <v>91</v>
      </c>
      <c r="F3468" t="s">
        <v>593</v>
      </c>
      <c r="H3468">
        <v>60409.708930029898</v>
      </c>
    </row>
    <row r="3469" spans="1:8" x14ac:dyDescent="0.25">
      <c r="A3469" t="s">
        <v>721</v>
      </c>
      <c r="B3469" t="s">
        <v>384</v>
      </c>
      <c r="C3469" t="s">
        <v>385</v>
      </c>
      <c r="D3469" t="s">
        <v>386</v>
      </c>
      <c r="E3469" t="s">
        <v>91</v>
      </c>
      <c r="F3469" t="s">
        <v>593</v>
      </c>
      <c r="H3469">
        <v>37788.596386077101</v>
      </c>
    </row>
    <row r="3470" spans="1:8" x14ac:dyDescent="0.25">
      <c r="A3470" t="s">
        <v>721</v>
      </c>
      <c r="B3470" t="s">
        <v>387</v>
      </c>
      <c r="C3470" t="s">
        <v>388</v>
      </c>
      <c r="D3470" t="s">
        <v>389</v>
      </c>
      <c r="E3470" t="s">
        <v>91</v>
      </c>
      <c r="F3470" t="s">
        <v>593</v>
      </c>
      <c r="H3470">
        <v>55130.829749682598</v>
      </c>
    </row>
    <row r="3471" spans="1:8" x14ac:dyDescent="0.25">
      <c r="A3471" t="s">
        <v>721</v>
      </c>
      <c r="B3471" t="s">
        <v>390</v>
      </c>
      <c r="C3471" t="s">
        <v>391</v>
      </c>
      <c r="D3471" t="s">
        <v>392</v>
      </c>
      <c r="E3471" t="s">
        <v>91</v>
      </c>
      <c r="F3471" t="s">
        <v>593</v>
      </c>
      <c r="H3471">
        <v>48513.643171500902</v>
      </c>
    </row>
    <row r="3472" spans="1:8" x14ac:dyDescent="0.25">
      <c r="A3472" t="s">
        <v>721</v>
      </c>
      <c r="B3472" t="s">
        <v>393</v>
      </c>
      <c r="C3472" t="s">
        <v>394</v>
      </c>
      <c r="D3472" t="s">
        <v>395</v>
      </c>
      <c r="E3472" t="s">
        <v>91</v>
      </c>
      <c r="F3472" t="s">
        <v>593</v>
      </c>
      <c r="H3472">
        <v>75282.579268603193</v>
      </c>
    </row>
    <row r="3473" spans="1:8" x14ac:dyDescent="0.25">
      <c r="A3473" t="s">
        <v>721</v>
      </c>
      <c r="B3473" t="s">
        <v>396</v>
      </c>
      <c r="C3473" t="s">
        <v>397</v>
      </c>
      <c r="D3473" t="s">
        <v>398</v>
      </c>
      <c r="E3473" t="s">
        <v>91</v>
      </c>
      <c r="F3473" t="s">
        <v>593</v>
      </c>
      <c r="H3473">
        <v>56381.775414602896</v>
      </c>
    </row>
    <row r="3474" spans="1:8" x14ac:dyDescent="0.25">
      <c r="A3474" t="s">
        <v>721</v>
      </c>
      <c r="B3474" t="s">
        <v>399</v>
      </c>
      <c r="C3474" t="s">
        <v>400</v>
      </c>
      <c r="D3474" t="s">
        <v>401</v>
      </c>
      <c r="E3474" t="s">
        <v>91</v>
      </c>
      <c r="F3474" t="s">
        <v>593</v>
      </c>
      <c r="H3474">
        <v>38346.224468508197</v>
      </c>
    </row>
    <row r="3475" spans="1:8" x14ac:dyDescent="0.25">
      <c r="A3475" t="s">
        <v>721</v>
      </c>
      <c r="B3475" t="s">
        <v>402</v>
      </c>
      <c r="C3475" t="s">
        <v>403</v>
      </c>
      <c r="D3475" t="s">
        <v>404</v>
      </c>
      <c r="E3475" t="s">
        <v>91</v>
      </c>
      <c r="F3475" t="s">
        <v>593</v>
      </c>
      <c r="H3475">
        <v>60874.398998722398</v>
      </c>
    </row>
    <row r="3476" spans="1:8" x14ac:dyDescent="0.25">
      <c r="A3476" t="s">
        <v>721</v>
      </c>
      <c r="B3476" t="s">
        <v>405</v>
      </c>
      <c r="C3476" t="s">
        <v>406</v>
      </c>
      <c r="D3476" t="s">
        <v>407</v>
      </c>
      <c r="E3476" t="s">
        <v>91</v>
      </c>
      <c r="F3476" t="s">
        <v>593</v>
      </c>
      <c r="H3476">
        <v>53569.471118875699</v>
      </c>
    </row>
    <row r="3477" spans="1:8" x14ac:dyDescent="0.25">
      <c r="A3477" t="s">
        <v>721</v>
      </c>
      <c r="B3477" t="s">
        <v>408</v>
      </c>
      <c r="C3477" t="s">
        <v>409</v>
      </c>
      <c r="D3477" t="s">
        <v>410</v>
      </c>
      <c r="E3477" t="s">
        <v>91</v>
      </c>
      <c r="F3477" t="s">
        <v>593</v>
      </c>
      <c r="H3477">
        <v>36487.464193738</v>
      </c>
    </row>
    <row r="3478" spans="1:8" x14ac:dyDescent="0.25">
      <c r="A3478" t="s">
        <v>721</v>
      </c>
      <c r="B3478" t="s">
        <v>411</v>
      </c>
      <c r="C3478" t="s">
        <v>412</v>
      </c>
      <c r="D3478" t="s">
        <v>413</v>
      </c>
      <c r="E3478" t="s">
        <v>91</v>
      </c>
      <c r="F3478" t="s">
        <v>593</v>
      </c>
      <c r="H3478">
        <v>54331.562831531497</v>
      </c>
    </row>
    <row r="3479" spans="1:8" x14ac:dyDescent="0.25">
      <c r="A3479" t="s">
        <v>721</v>
      </c>
      <c r="B3479" t="s">
        <v>414</v>
      </c>
      <c r="C3479" t="s">
        <v>415</v>
      </c>
      <c r="D3479" t="s">
        <v>416</v>
      </c>
      <c r="E3479" t="s">
        <v>91</v>
      </c>
      <c r="F3479" t="s">
        <v>593</v>
      </c>
      <c r="H3479">
        <v>48703.2367195275</v>
      </c>
    </row>
    <row r="3480" spans="1:8" x14ac:dyDescent="0.25">
      <c r="A3480" t="s">
        <v>721</v>
      </c>
      <c r="B3480" t="s">
        <v>487</v>
      </c>
      <c r="C3480" t="s">
        <v>488</v>
      </c>
      <c r="D3480" t="s">
        <v>417</v>
      </c>
      <c r="E3480" t="s">
        <v>91</v>
      </c>
      <c r="F3480" t="s">
        <v>593</v>
      </c>
      <c r="H3480">
        <v>0</v>
      </c>
    </row>
    <row r="3481" spans="1:8" x14ac:dyDescent="0.25">
      <c r="A3481" t="s">
        <v>721</v>
      </c>
      <c r="B3481" t="s">
        <v>531</v>
      </c>
      <c r="C3481" t="s">
        <v>532</v>
      </c>
      <c r="D3481" t="s">
        <v>533</v>
      </c>
      <c r="E3481" t="s">
        <v>91</v>
      </c>
      <c r="F3481" t="s">
        <v>593</v>
      </c>
      <c r="H3481">
        <v>23699.193503319399</v>
      </c>
    </row>
    <row r="3482" spans="1:8" x14ac:dyDescent="0.25">
      <c r="A3482" t="s">
        <v>721</v>
      </c>
      <c r="B3482" t="s">
        <v>594</v>
      </c>
      <c r="C3482" t="s">
        <v>595</v>
      </c>
      <c r="D3482" t="s">
        <v>534</v>
      </c>
      <c r="E3482" t="s">
        <v>91</v>
      </c>
      <c r="F3482" t="s">
        <v>593</v>
      </c>
      <c r="H3482">
        <v>20446.3630224716</v>
      </c>
    </row>
    <row r="3483" spans="1:8" x14ac:dyDescent="0.25">
      <c r="A3483" t="s">
        <v>721</v>
      </c>
      <c r="B3483">
        <v>41</v>
      </c>
      <c r="C3483" t="s">
        <v>489</v>
      </c>
      <c r="D3483" t="s">
        <v>490</v>
      </c>
      <c r="E3483" t="s">
        <v>453</v>
      </c>
      <c r="F3483" t="s">
        <v>593</v>
      </c>
      <c r="H3483">
        <v>401930.88677519799</v>
      </c>
    </row>
    <row r="3484" spans="1:8" x14ac:dyDescent="0.25">
      <c r="A3484" t="s">
        <v>721</v>
      </c>
    </row>
    <row r="3485" spans="1:8" x14ac:dyDescent="0.25">
      <c r="A3485" t="s">
        <v>721</v>
      </c>
    </row>
    <row r="3486" spans="1:8" x14ac:dyDescent="0.25">
      <c r="A3486" t="s">
        <v>626</v>
      </c>
      <c r="B3486">
        <v>1</v>
      </c>
      <c r="C3486" t="s">
        <v>78</v>
      </c>
      <c r="D3486" t="s">
        <v>543</v>
      </c>
      <c r="E3486" t="s">
        <v>79</v>
      </c>
      <c r="F3486" t="s">
        <v>544</v>
      </c>
      <c r="G3486">
        <v>0</v>
      </c>
      <c r="H3486">
        <v>60030850993</v>
      </c>
    </row>
    <row r="3487" spans="1:8" x14ac:dyDescent="0.25">
      <c r="A3487" t="s">
        <v>626</v>
      </c>
      <c r="B3487">
        <v>2</v>
      </c>
      <c r="C3487" t="s">
        <v>81</v>
      </c>
      <c r="D3487" t="s">
        <v>545</v>
      </c>
      <c r="E3487" t="s">
        <v>79</v>
      </c>
      <c r="F3487" t="s">
        <v>544</v>
      </c>
      <c r="G3487">
        <v>0</v>
      </c>
      <c r="H3487">
        <v>1927234149</v>
      </c>
    </row>
    <row r="3488" spans="1:8" x14ac:dyDescent="0.25">
      <c r="A3488" t="s">
        <v>626</v>
      </c>
      <c r="B3488">
        <v>3</v>
      </c>
      <c r="C3488" t="s">
        <v>82</v>
      </c>
      <c r="D3488" t="s">
        <v>546</v>
      </c>
      <c r="E3488" t="s">
        <v>79</v>
      </c>
      <c r="F3488" t="s">
        <v>544</v>
      </c>
      <c r="G3488">
        <v>0</v>
      </c>
      <c r="H3488">
        <v>8707165408</v>
      </c>
    </row>
    <row r="3489" spans="1:8" x14ac:dyDescent="0.25">
      <c r="A3489" t="s">
        <v>626</v>
      </c>
      <c r="B3489">
        <v>4</v>
      </c>
      <c r="C3489" t="s">
        <v>83</v>
      </c>
      <c r="D3489" t="s">
        <v>547</v>
      </c>
      <c r="E3489" t="s">
        <v>79</v>
      </c>
      <c r="F3489" t="s">
        <v>544</v>
      </c>
      <c r="G3489">
        <v>0</v>
      </c>
      <c r="H3489">
        <v>11343533677</v>
      </c>
    </row>
    <row r="3490" spans="1:8" x14ac:dyDescent="0.25">
      <c r="A3490" t="s">
        <v>626</v>
      </c>
      <c r="B3490">
        <v>5</v>
      </c>
      <c r="C3490" t="s">
        <v>84</v>
      </c>
      <c r="D3490" t="s">
        <v>548</v>
      </c>
      <c r="E3490" t="s">
        <v>79</v>
      </c>
      <c r="F3490" t="s">
        <v>544</v>
      </c>
      <c r="G3490">
        <v>0</v>
      </c>
      <c r="H3490">
        <v>2730897329</v>
      </c>
    </row>
    <row r="3491" spans="1:8" x14ac:dyDescent="0.25">
      <c r="A3491" t="s">
        <v>626</v>
      </c>
      <c r="B3491">
        <v>6</v>
      </c>
      <c r="C3491" t="s">
        <v>85</v>
      </c>
      <c r="D3491" t="s">
        <v>549</v>
      </c>
      <c r="E3491" t="s">
        <v>79</v>
      </c>
      <c r="F3491" t="s">
        <v>544</v>
      </c>
      <c r="G3491">
        <v>0</v>
      </c>
      <c r="H3491">
        <v>524950746</v>
      </c>
    </row>
    <row r="3492" spans="1:8" x14ac:dyDescent="0.25">
      <c r="A3492" t="s">
        <v>626</v>
      </c>
      <c r="B3492">
        <v>7</v>
      </c>
      <c r="C3492" t="s">
        <v>86</v>
      </c>
      <c r="D3492" t="s">
        <v>550</v>
      </c>
      <c r="E3492" t="s">
        <v>79</v>
      </c>
      <c r="F3492" t="s">
        <v>544</v>
      </c>
      <c r="G3492">
        <v>0</v>
      </c>
      <c r="H3492">
        <v>44495987567</v>
      </c>
    </row>
    <row r="3493" spans="1:8" x14ac:dyDescent="0.25">
      <c r="A3493" t="s">
        <v>626</v>
      </c>
      <c r="B3493">
        <v>8</v>
      </c>
      <c r="C3493" t="s">
        <v>87</v>
      </c>
      <c r="D3493" t="s">
        <v>551</v>
      </c>
      <c r="E3493" t="s">
        <v>79</v>
      </c>
      <c r="F3493" t="s">
        <v>544</v>
      </c>
      <c r="G3493">
        <v>0</v>
      </c>
      <c r="H3493">
        <v>4374028575</v>
      </c>
    </row>
    <row r="3494" spans="1:8" x14ac:dyDescent="0.25">
      <c r="A3494" t="s">
        <v>626</v>
      </c>
      <c r="B3494">
        <v>9</v>
      </c>
      <c r="C3494" t="s">
        <v>88</v>
      </c>
      <c r="D3494" t="s">
        <v>552</v>
      </c>
      <c r="E3494" t="s">
        <v>79</v>
      </c>
      <c r="F3494" t="s">
        <v>544</v>
      </c>
      <c r="G3494">
        <v>0</v>
      </c>
      <c r="H3494">
        <v>2200967064</v>
      </c>
    </row>
    <row r="3495" spans="1:8" x14ac:dyDescent="0.25">
      <c r="A3495" t="s">
        <v>626</v>
      </c>
      <c r="B3495">
        <v>10</v>
      </c>
      <c r="C3495" t="s">
        <v>455</v>
      </c>
      <c r="D3495" t="s">
        <v>553</v>
      </c>
      <c r="E3495" t="s">
        <v>79</v>
      </c>
      <c r="F3495" t="s">
        <v>544</v>
      </c>
      <c r="G3495">
        <v>0</v>
      </c>
      <c r="H3495">
        <v>1041273160</v>
      </c>
    </row>
    <row r="3496" spans="1:8" x14ac:dyDescent="0.25">
      <c r="A3496" t="s">
        <v>626</v>
      </c>
      <c r="B3496">
        <v>11</v>
      </c>
      <c r="C3496" t="s">
        <v>456</v>
      </c>
      <c r="D3496" t="s">
        <v>554</v>
      </c>
      <c r="E3496" t="s">
        <v>79</v>
      </c>
      <c r="F3496" t="s">
        <v>544</v>
      </c>
      <c r="G3496">
        <v>0</v>
      </c>
      <c r="H3496">
        <v>3752756358</v>
      </c>
    </row>
    <row r="3497" spans="1:8" x14ac:dyDescent="0.25">
      <c r="A3497" t="s">
        <v>626</v>
      </c>
      <c r="B3497">
        <v>12</v>
      </c>
      <c r="C3497" t="s">
        <v>419</v>
      </c>
      <c r="D3497" t="s">
        <v>555</v>
      </c>
      <c r="E3497" t="s">
        <v>79</v>
      </c>
      <c r="F3497" t="s">
        <v>544</v>
      </c>
      <c r="G3497">
        <v>0</v>
      </c>
      <c r="H3497">
        <v>52974409841</v>
      </c>
    </row>
    <row r="3498" spans="1:8" x14ac:dyDescent="0.25">
      <c r="A3498" t="s">
        <v>626</v>
      </c>
      <c r="B3498">
        <v>13</v>
      </c>
      <c r="C3498" t="s">
        <v>420</v>
      </c>
      <c r="D3498" t="s">
        <v>556</v>
      </c>
      <c r="E3498" t="s">
        <v>79</v>
      </c>
      <c r="F3498" t="s">
        <v>544</v>
      </c>
      <c r="G3498">
        <v>0</v>
      </c>
      <c r="H3498">
        <v>9250743686</v>
      </c>
    </row>
    <row r="3499" spans="1:8" x14ac:dyDescent="0.25">
      <c r="A3499" t="s">
        <v>626</v>
      </c>
      <c r="B3499">
        <v>14</v>
      </c>
      <c r="C3499" t="s">
        <v>421</v>
      </c>
      <c r="D3499" t="s">
        <v>557</v>
      </c>
      <c r="E3499" t="s">
        <v>79</v>
      </c>
      <c r="F3499" t="s">
        <v>544</v>
      </c>
      <c r="G3499">
        <v>0</v>
      </c>
      <c r="H3499">
        <v>48364841935</v>
      </c>
    </row>
    <row r="3500" spans="1:8" x14ac:dyDescent="0.25">
      <c r="A3500" t="s">
        <v>626</v>
      </c>
      <c r="B3500">
        <v>15</v>
      </c>
      <c r="C3500" t="s">
        <v>422</v>
      </c>
      <c r="D3500" t="s">
        <v>558</v>
      </c>
      <c r="E3500" t="s">
        <v>79</v>
      </c>
      <c r="F3500" t="s">
        <v>544</v>
      </c>
      <c r="G3500">
        <v>0</v>
      </c>
      <c r="H3500">
        <v>2039727103</v>
      </c>
    </row>
    <row r="3501" spans="1:8" x14ac:dyDescent="0.25">
      <c r="A3501" t="s">
        <v>626</v>
      </c>
      <c r="B3501">
        <v>16</v>
      </c>
      <c r="C3501" t="s">
        <v>423</v>
      </c>
      <c r="D3501" t="s">
        <v>559</v>
      </c>
      <c r="E3501" t="s">
        <v>79</v>
      </c>
      <c r="F3501" t="s">
        <v>544</v>
      </c>
      <c r="G3501">
        <v>0</v>
      </c>
      <c r="H3501">
        <v>3046713447</v>
      </c>
    </row>
    <row r="3502" spans="1:8" x14ac:dyDescent="0.25">
      <c r="A3502" t="s">
        <v>626</v>
      </c>
      <c r="B3502">
        <v>17</v>
      </c>
      <c r="C3502" t="s">
        <v>424</v>
      </c>
      <c r="D3502" t="s">
        <v>560</v>
      </c>
      <c r="E3502" t="s">
        <v>79</v>
      </c>
      <c r="F3502" t="s">
        <v>544</v>
      </c>
      <c r="G3502">
        <v>0</v>
      </c>
      <c r="H3502">
        <v>3500749667</v>
      </c>
    </row>
    <row r="3503" spans="1:8" x14ac:dyDescent="0.25">
      <c r="A3503" t="s">
        <v>626</v>
      </c>
      <c r="B3503">
        <v>18</v>
      </c>
      <c r="C3503" t="s">
        <v>425</v>
      </c>
      <c r="D3503" t="s">
        <v>561</v>
      </c>
      <c r="E3503" t="s">
        <v>79</v>
      </c>
      <c r="F3503" t="s">
        <v>544</v>
      </c>
      <c r="G3503">
        <v>0</v>
      </c>
      <c r="H3503">
        <v>2789978305</v>
      </c>
    </row>
    <row r="3504" spans="1:8" x14ac:dyDescent="0.25">
      <c r="A3504" t="s">
        <v>626</v>
      </c>
      <c r="B3504">
        <v>19</v>
      </c>
      <c r="C3504" t="s">
        <v>426</v>
      </c>
      <c r="D3504" t="s">
        <v>562</v>
      </c>
      <c r="E3504" t="s">
        <v>79</v>
      </c>
      <c r="F3504" t="s">
        <v>544</v>
      </c>
      <c r="G3504">
        <v>0</v>
      </c>
      <c r="H3504">
        <v>19942817844</v>
      </c>
    </row>
    <row r="3505" spans="1:8" x14ac:dyDescent="0.25">
      <c r="A3505" t="s">
        <v>626</v>
      </c>
      <c r="B3505">
        <v>20</v>
      </c>
      <c r="C3505" t="s">
        <v>427</v>
      </c>
      <c r="D3505" t="s">
        <v>563</v>
      </c>
      <c r="E3505" t="s">
        <v>79</v>
      </c>
      <c r="F3505" t="s">
        <v>544</v>
      </c>
      <c r="G3505">
        <v>0</v>
      </c>
      <c r="H3505">
        <v>1665772421</v>
      </c>
    </row>
    <row r="3506" spans="1:8" x14ac:dyDescent="0.25">
      <c r="A3506" t="s">
        <v>626</v>
      </c>
      <c r="B3506">
        <v>21</v>
      </c>
      <c r="C3506" t="s">
        <v>428</v>
      </c>
      <c r="D3506" t="s">
        <v>564</v>
      </c>
      <c r="E3506" t="s">
        <v>79</v>
      </c>
      <c r="F3506" t="s">
        <v>544</v>
      </c>
      <c r="G3506">
        <v>0</v>
      </c>
      <c r="H3506">
        <v>4038869171</v>
      </c>
    </row>
    <row r="3507" spans="1:8" x14ac:dyDescent="0.25">
      <c r="A3507" t="s">
        <v>626</v>
      </c>
      <c r="B3507">
        <v>22</v>
      </c>
      <c r="C3507" t="s">
        <v>429</v>
      </c>
      <c r="D3507" t="s">
        <v>565</v>
      </c>
      <c r="E3507" t="s">
        <v>79</v>
      </c>
      <c r="F3507" t="s">
        <v>544</v>
      </c>
      <c r="G3507">
        <v>0</v>
      </c>
      <c r="H3507">
        <v>39940454133</v>
      </c>
    </row>
    <row r="3508" spans="1:8" x14ac:dyDescent="0.25">
      <c r="A3508" t="s">
        <v>626</v>
      </c>
      <c r="B3508">
        <v>23</v>
      </c>
      <c r="C3508" t="s">
        <v>430</v>
      </c>
      <c r="D3508" t="s">
        <v>566</v>
      </c>
      <c r="E3508" t="s">
        <v>79</v>
      </c>
      <c r="F3508" t="s">
        <v>544</v>
      </c>
      <c r="G3508">
        <v>0</v>
      </c>
      <c r="H3508">
        <v>215155164</v>
      </c>
    </row>
    <row r="3509" spans="1:8" x14ac:dyDescent="0.25">
      <c r="A3509" t="s">
        <v>626</v>
      </c>
      <c r="B3509">
        <v>24</v>
      </c>
      <c r="C3509" t="s">
        <v>431</v>
      </c>
      <c r="D3509" t="s">
        <v>567</v>
      </c>
      <c r="E3509" t="s">
        <v>79</v>
      </c>
      <c r="F3509" t="s">
        <v>544</v>
      </c>
      <c r="G3509">
        <v>0</v>
      </c>
      <c r="H3509">
        <v>2880416610</v>
      </c>
    </row>
    <row r="3510" spans="1:8" x14ac:dyDescent="0.25">
      <c r="A3510" t="s">
        <v>626</v>
      </c>
      <c r="B3510">
        <v>25</v>
      </c>
      <c r="C3510" t="s">
        <v>432</v>
      </c>
      <c r="D3510" t="s">
        <v>568</v>
      </c>
      <c r="E3510" t="s">
        <v>79</v>
      </c>
      <c r="F3510" t="s">
        <v>544</v>
      </c>
      <c r="G3510">
        <v>0</v>
      </c>
      <c r="H3510">
        <v>1003262335</v>
      </c>
    </row>
    <row r="3511" spans="1:8" x14ac:dyDescent="0.25">
      <c r="A3511" t="s">
        <v>626</v>
      </c>
      <c r="B3511">
        <v>26</v>
      </c>
      <c r="C3511" t="s">
        <v>433</v>
      </c>
      <c r="D3511" t="s">
        <v>569</v>
      </c>
      <c r="E3511" t="s">
        <v>79</v>
      </c>
      <c r="F3511" t="s">
        <v>544</v>
      </c>
      <c r="G3511">
        <v>0</v>
      </c>
      <c r="H3511">
        <v>2913611909</v>
      </c>
    </row>
    <row r="3512" spans="1:8" x14ac:dyDescent="0.25">
      <c r="A3512" t="s">
        <v>626</v>
      </c>
      <c r="B3512">
        <v>27</v>
      </c>
      <c r="C3512" t="s">
        <v>434</v>
      </c>
      <c r="D3512" t="s">
        <v>570</v>
      </c>
      <c r="E3512" t="s">
        <v>79</v>
      </c>
      <c r="F3512" t="s">
        <v>544</v>
      </c>
      <c r="G3512">
        <v>0</v>
      </c>
      <c r="H3512">
        <v>1293992633</v>
      </c>
    </row>
    <row r="3513" spans="1:8" x14ac:dyDescent="0.25">
      <c r="A3513" t="s">
        <v>626</v>
      </c>
      <c r="B3513">
        <v>28</v>
      </c>
      <c r="C3513" t="s">
        <v>435</v>
      </c>
      <c r="D3513" t="s">
        <v>571</v>
      </c>
      <c r="E3513" t="s">
        <v>79</v>
      </c>
      <c r="F3513" t="s">
        <v>544</v>
      </c>
      <c r="G3513">
        <v>0</v>
      </c>
      <c r="H3513">
        <v>6780207195</v>
      </c>
    </row>
    <row r="3514" spans="1:8" x14ac:dyDescent="0.25">
      <c r="A3514" t="s">
        <v>626</v>
      </c>
      <c r="B3514">
        <v>29</v>
      </c>
      <c r="C3514" t="s">
        <v>436</v>
      </c>
      <c r="D3514" t="s">
        <v>572</v>
      </c>
      <c r="E3514" t="s">
        <v>79</v>
      </c>
      <c r="F3514" t="s">
        <v>544</v>
      </c>
      <c r="G3514">
        <v>0</v>
      </c>
      <c r="H3514">
        <v>136516190</v>
      </c>
    </row>
    <row r="3515" spans="1:8" x14ac:dyDescent="0.25">
      <c r="A3515" t="s">
        <v>626</v>
      </c>
      <c r="B3515">
        <v>30</v>
      </c>
      <c r="C3515" t="s">
        <v>437</v>
      </c>
      <c r="D3515" t="s">
        <v>573</v>
      </c>
      <c r="E3515" t="s">
        <v>79</v>
      </c>
      <c r="F3515" t="s">
        <v>544</v>
      </c>
      <c r="G3515">
        <v>0</v>
      </c>
      <c r="H3515">
        <v>9354129759</v>
      </c>
    </row>
    <row r="3516" spans="1:8" x14ac:dyDescent="0.25">
      <c r="A3516" t="s">
        <v>626</v>
      </c>
      <c r="B3516">
        <v>31</v>
      </c>
      <c r="C3516" t="s">
        <v>438</v>
      </c>
      <c r="D3516" t="s">
        <v>574</v>
      </c>
      <c r="E3516" t="s">
        <v>79</v>
      </c>
      <c r="F3516" t="s">
        <v>544</v>
      </c>
      <c r="G3516">
        <v>0</v>
      </c>
      <c r="H3516">
        <v>5860353480</v>
      </c>
    </row>
    <row r="3517" spans="1:8" x14ac:dyDescent="0.25">
      <c r="A3517" t="s">
        <v>626</v>
      </c>
      <c r="B3517">
        <v>32</v>
      </c>
      <c r="C3517" t="s">
        <v>439</v>
      </c>
      <c r="D3517" t="s">
        <v>575</v>
      </c>
      <c r="E3517" t="s">
        <v>79</v>
      </c>
      <c r="F3517" t="s">
        <v>544</v>
      </c>
      <c r="G3517">
        <v>0</v>
      </c>
      <c r="H3517">
        <v>18987861203</v>
      </c>
    </row>
    <row r="3518" spans="1:8" x14ac:dyDescent="0.25">
      <c r="A3518" t="s">
        <v>626</v>
      </c>
      <c r="B3518">
        <v>33</v>
      </c>
      <c r="C3518" t="s">
        <v>440</v>
      </c>
      <c r="D3518" t="s">
        <v>576</v>
      </c>
      <c r="E3518" t="s">
        <v>79</v>
      </c>
      <c r="F3518" t="s">
        <v>544</v>
      </c>
      <c r="G3518">
        <v>0</v>
      </c>
      <c r="H3518">
        <v>40005420722</v>
      </c>
    </row>
    <row r="3519" spans="1:8" x14ac:dyDescent="0.25">
      <c r="A3519" t="s">
        <v>626</v>
      </c>
      <c r="B3519">
        <v>34</v>
      </c>
      <c r="C3519" t="s">
        <v>441</v>
      </c>
      <c r="D3519" t="s">
        <v>577</v>
      </c>
      <c r="E3519" t="s">
        <v>79</v>
      </c>
      <c r="F3519" t="s">
        <v>544</v>
      </c>
      <c r="G3519">
        <v>0</v>
      </c>
      <c r="H3519">
        <v>723147345</v>
      </c>
    </row>
    <row r="3520" spans="1:8" x14ac:dyDescent="0.25">
      <c r="A3520" t="s">
        <v>626</v>
      </c>
      <c r="B3520">
        <v>35</v>
      </c>
      <c r="C3520" t="s">
        <v>442</v>
      </c>
      <c r="D3520" t="s">
        <v>578</v>
      </c>
      <c r="E3520" t="s">
        <v>79</v>
      </c>
      <c r="F3520" t="s">
        <v>544</v>
      </c>
      <c r="G3520">
        <v>0</v>
      </c>
      <c r="H3520">
        <v>25152960690</v>
      </c>
    </row>
    <row r="3521" spans="1:8" x14ac:dyDescent="0.25">
      <c r="A3521" t="s">
        <v>626</v>
      </c>
      <c r="B3521">
        <v>36</v>
      </c>
      <c r="C3521" t="s">
        <v>443</v>
      </c>
      <c r="D3521" t="s">
        <v>579</v>
      </c>
      <c r="E3521" t="s">
        <v>79</v>
      </c>
      <c r="F3521" t="s">
        <v>544</v>
      </c>
      <c r="G3521">
        <v>0</v>
      </c>
      <c r="H3521">
        <v>56247955126</v>
      </c>
    </row>
    <row r="3522" spans="1:8" x14ac:dyDescent="0.25">
      <c r="A3522" t="s">
        <v>626</v>
      </c>
      <c r="B3522">
        <v>37</v>
      </c>
      <c r="C3522" t="s">
        <v>444</v>
      </c>
      <c r="D3522" t="s">
        <v>580</v>
      </c>
      <c r="E3522" t="s">
        <v>79</v>
      </c>
      <c r="F3522" t="s">
        <v>544</v>
      </c>
      <c r="G3522">
        <v>0</v>
      </c>
      <c r="H3522">
        <v>10487713246</v>
      </c>
    </row>
    <row r="3523" spans="1:8" x14ac:dyDescent="0.25">
      <c r="A3523" t="s">
        <v>626</v>
      </c>
      <c r="B3523">
        <v>38</v>
      </c>
      <c r="C3523" t="s">
        <v>445</v>
      </c>
      <c r="D3523" t="s">
        <v>581</v>
      </c>
      <c r="E3523" t="s">
        <v>79</v>
      </c>
      <c r="F3523" t="s">
        <v>544</v>
      </c>
      <c r="G3523">
        <v>0</v>
      </c>
      <c r="H3523">
        <v>10993950686</v>
      </c>
    </row>
    <row r="3524" spans="1:8" x14ac:dyDescent="0.25">
      <c r="A3524" t="s">
        <v>626</v>
      </c>
      <c r="B3524">
        <v>39</v>
      </c>
      <c r="C3524" t="s">
        <v>446</v>
      </c>
      <c r="D3524" t="s">
        <v>582</v>
      </c>
      <c r="E3524" t="s">
        <v>79</v>
      </c>
      <c r="F3524" t="s">
        <v>544</v>
      </c>
      <c r="G3524">
        <v>0</v>
      </c>
      <c r="H3524">
        <v>5588548019</v>
      </c>
    </row>
    <row r="3525" spans="1:8" x14ac:dyDescent="0.25">
      <c r="A3525" t="s">
        <v>626</v>
      </c>
      <c r="B3525">
        <v>40</v>
      </c>
      <c r="C3525" t="s">
        <v>447</v>
      </c>
      <c r="D3525" t="s">
        <v>583</v>
      </c>
      <c r="E3525" t="s">
        <v>79</v>
      </c>
      <c r="F3525" t="s">
        <v>544</v>
      </c>
      <c r="G3525">
        <v>0</v>
      </c>
      <c r="H3525">
        <v>7326238062</v>
      </c>
    </row>
    <row r="3526" spans="1:8" x14ac:dyDescent="0.25">
      <c r="A3526" t="s">
        <v>626</v>
      </c>
      <c r="B3526">
        <v>42</v>
      </c>
      <c r="C3526" t="s">
        <v>448</v>
      </c>
      <c r="D3526" t="s">
        <v>584</v>
      </c>
      <c r="E3526" t="s">
        <v>79</v>
      </c>
      <c r="F3526" t="s">
        <v>544</v>
      </c>
      <c r="G3526">
        <v>0</v>
      </c>
      <c r="H3526">
        <v>40477619664</v>
      </c>
    </row>
    <row r="3527" spans="1:8" x14ac:dyDescent="0.25">
      <c r="A3527" t="s">
        <v>626</v>
      </c>
      <c r="B3527">
        <v>1</v>
      </c>
      <c r="C3527" t="s">
        <v>78</v>
      </c>
      <c r="D3527" t="s">
        <v>543</v>
      </c>
      <c r="E3527" t="s">
        <v>79</v>
      </c>
      <c r="F3527" t="s">
        <v>585</v>
      </c>
      <c r="G3527">
        <v>0</v>
      </c>
      <c r="H3527">
        <v>-4122939525</v>
      </c>
    </row>
    <row r="3528" spans="1:8" x14ac:dyDescent="0.25">
      <c r="A3528" t="s">
        <v>626</v>
      </c>
      <c r="B3528">
        <v>2</v>
      </c>
      <c r="C3528" t="s">
        <v>81</v>
      </c>
      <c r="D3528" t="s">
        <v>545</v>
      </c>
      <c r="E3528" t="s">
        <v>79</v>
      </c>
      <c r="F3528" t="s">
        <v>585</v>
      </c>
      <c r="G3528">
        <v>0</v>
      </c>
      <c r="H3528">
        <v>-356310776</v>
      </c>
    </row>
    <row r="3529" spans="1:8" x14ac:dyDescent="0.25">
      <c r="A3529" t="s">
        <v>626</v>
      </c>
      <c r="B3529">
        <v>3</v>
      </c>
      <c r="C3529" t="s">
        <v>82</v>
      </c>
      <c r="D3529" t="s">
        <v>546</v>
      </c>
      <c r="E3529" t="s">
        <v>79</v>
      </c>
      <c r="F3529" t="s">
        <v>585</v>
      </c>
      <c r="G3529">
        <v>0</v>
      </c>
      <c r="H3529">
        <v>-714998954</v>
      </c>
    </row>
    <row r="3530" spans="1:8" x14ac:dyDescent="0.25">
      <c r="A3530" t="s">
        <v>626</v>
      </c>
      <c r="B3530">
        <v>4</v>
      </c>
      <c r="C3530" t="s">
        <v>83</v>
      </c>
      <c r="D3530" t="s">
        <v>547</v>
      </c>
      <c r="E3530" t="s">
        <v>79</v>
      </c>
      <c r="F3530" t="s">
        <v>585</v>
      </c>
      <c r="G3530">
        <v>0</v>
      </c>
      <c r="H3530">
        <v>-154485281</v>
      </c>
    </row>
    <row r="3531" spans="1:8" x14ac:dyDescent="0.25">
      <c r="A3531" t="s">
        <v>626</v>
      </c>
      <c r="B3531">
        <v>5</v>
      </c>
      <c r="C3531" t="s">
        <v>84</v>
      </c>
      <c r="D3531" t="s">
        <v>548</v>
      </c>
      <c r="E3531" t="s">
        <v>79</v>
      </c>
      <c r="F3531" t="s">
        <v>585</v>
      </c>
      <c r="G3531">
        <v>0</v>
      </c>
      <c r="H3531">
        <v>-108901067</v>
      </c>
    </row>
    <row r="3532" spans="1:8" x14ac:dyDescent="0.25">
      <c r="A3532" t="s">
        <v>626</v>
      </c>
      <c r="B3532">
        <v>6</v>
      </c>
      <c r="C3532" t="s">
        <v>85</v>
      </c>
      <c r="D3532" t="s">
        <v>549</v>
      </c>
      <c r="E3532" t="s">
        <v>79</v>
      </c>
      <c r="F3532" t="s">
        <v>585</v>
      </c>
      <c r="G3532">
        <v>0</v>
      </c>
      <c r="H3532">
        <v>0</v>
      </c>
    </row>
    <row r="3533" spans="1:8" x14ac:dyDescent="0.25">
      <c r="A3533" t="s">
        <v>626</v>
      </c>
      <c r="B3533">
        <v>7</v>
      </c>
      <c r="C3533" t="s">
        <v>86</v>
      </c>
      <c r="D3533" t="s">
        <v>550</v>
      </c>
      <c r="E3533" t="s">
        <v>79</v>
      </c>
      <c r="F3533" t="s">
        <v>585</v>
      </c>
      <c r="G3533">
        <v>0</v>
      </c>
      <c r="H3533">
        <v>-1533495985</v>
      </c>
    </row>
    <row r="3534" spans="1:8" x14ac:dyDescent="0.25">
      <c r="A3534" t="s">
        <v>626</v>
      </c>
      <c r="B3534">
        <v>8</v>
      </c>
      <c r="C3534" t="s">
        <v>87</v>
      </c>
      <c r="D3534" t="s">
        <v>551</v>
      </c>
      <c r="E3534" t="s">
        <v>79</v>
      </c>
      <c r="F3534" t="s">
        <v>585</v>
      </c>
      <c r="G3534">
        <v>0</v>
      </c>
      <c r="H3534">
        <v>0</v>
      </c>
    </row>
    <row r="3535" spans="1:8" x14ac:dyDescent="0.25">
      <c r="A3535" t="s">
        <v>626</v>
      </c>
      <c r="B3535">
        <v>9</v>
      </c>
      <c r="C3535" t="s">
        <v>88</v>
      </c>
      <c r="D3535" t="s">
        <v>552</v>
      </c>
      <c r="E3535" t="s">
        <v>79</v>
      </c>
      <c r="F3535" t="s">
        <v>585</v>
      </c>
      <c r="G3535">
        <v>0</v>
      </c>
      <c r="H3535">
        <v>-85969763</v>
      </c>
    </row>
    <row r="3536" spans="1:8" x14ac:dyDescent="0.25">
      <c r="A3536" t="s">
        <v>626</v>
      </c>
      <c r="B3536">
        <v>10</v>
      </c>
      <c r="C3536" t="s">
        <v>455</v>
      </c>
      <c r="D3536" t="s">
        <v>553</v>
      </c>
      <c r="E3536" t="s">
        <v>79</v>
      </c>
      <c r="F3536" t="s">
        <v>585</v>
      </c>
      <c r="G3536">
        <v>0</v>
      </c>
      <c r="H3536">
        <v>0</v>
      </c>
    </row>
    <row r="3537" spans="1:8" x14ac:dyDescent="0.25">
      <c r="A3537" t="s">
        <v>626</v>
      </c>
      <c r="B3537">
        <v>11</v>
      </c>
      <c r="C3537" t="s">
        <v>456</v>
      </c>
      <c r="D3537" t="s">
        <v>554</v>
      </c>
      <c r="E3537" t="s">
        <v>79</v>
      </c>
      <c r="F3537" t="s">
        <v>585</v>
      </c>
      <c r="G3537">
        <v>0</v>
      </c>
      <c r="H3537">
        <v>0</v>
      </c>
    </row>
    <row r="3538" spans="1:8" x14ac:dyDescent="0.25">
      <c r="A3538" t="s">
        <v>626</v>
      </c>
      <c r="B3538">
        <v>12</v>
      </c>
      <c r="C3538" t="s">
        <v>419</v>
      </c>
      <c r="D3538" t="s">
        <v>555</v>
      </c>
      <c r="E3538" t="s">
        <v>79</v>
      </c>
      <c r="F3538" t="s">
        <v>585</v>
      </c>
      <c r="G3538">
        <v>0</v>
      </c>
      <c r="H3538">
        <v>-2761427419</v>
      </c>
    </row>
    <row r="3539" spans="1:8" x14ac:dyDescent="0.25">
      <c r="A3539" t="s">
        <v>626</v>
      </c>
      <c r="B3539">
        <v>13</v>
      </c>
      <c r="C3539" t="s">
        <v>420</v>
      </c>
      <c r="D3539" t="s">
        <v>556</v>
      </c>
      <c r="E3539" t="s">
        <v>79</v>
      </c>
      <c r="F3539" t="s">
        <v>585</v>
      </c>
      <c r="G3539">
        <v>0</v>
      </c>
      <c r="H3539">
        <v>-738429257</v>
      </c>
    </row>
    <row r="3540" spans="1:8" x14ac:dyDescent="0.25">
      <c r="A3540" t="s">
        <v>626</v>
      </c>
      <c r="B3540">
        <v>14</v>
      </c>
      <c r="C3540" t="s">
        <v>421</v>
      </c>
      <c r="D3540" t="s">
        <v>557</v>
      </c>
      <c r="E3540" t="s">
        <v>79</v>
      </c>
      <c r="F3540" t="s">
        <v>585</v>
      </c>
      <c r="G3540">
        <v>0</v>
      </c>
      <c r="H3540">
        <v>-3895667563</v>
      </c>
    </row>
    <row r="3541" spans="1:8" x14ac:dyDescent="0.25">
      <c r="A3541" t="s">
        <v>626</v>
      </c>
      <c r="B3541">
        <v>15</v>
      </c>
      <c r="C3541" t="s">
        <v>422</v>
      </c>
      <c r="D3541" t="s">
        <v>558</v>
      </c>
      <c r="E3541" t="s">
        <v>79</v>
      </c>
      <c r="F3541" t="s">
        <v>585</v>
      </c>
      <c r="G3541">
        <v>0</v>
      </c>
      <c r="H3541">
        <v>-76830872</v>
      </c>
    </row>
    <row r="3542" spans="1:8" x14ac:dyDescent="0.25">
      <c r="A3542" t="s">
        <v>626</v>
      </c>
      <c r="B3542">
        <v>16</v>
      </c>
      <c r="C3542" t="s">
        <v>423</v>
      </c>
      <c r="D3542" t="s">
        <v>559</v>
      </c>
      <c r="E3542" t="s">
        <v>79</v>
      </c>
      <c r="F3542" t="s">
        <v>585</v>
      </c>
      <c r="G3542">
        <v>0</v>
      </c>
      <c r="H3542">
        <v>0</v>
      </c>
    </row>
    <row r="3543" spans="1:8" x14ac:dyDescent="0.25">
      <c r="A3543" t="s">
        <v>626</v>
      </c>
      <c r="B3543">
        <v>17</v>
      </c>
      <c r="C3543" t="s">
        <v>424</v>
      </c>
      <c r="D3543" t="s">
        <v>560</v>
      </c>
      <c r="E3543" t="s">
        <v>79</v>
      </c>
      <c r="F3543" t="s">
        <v>585</v>
      </c>
      <c r="G3543">
        <v>0</v>
      </c>
      <c r="H3543">
        <v>0</v>
      </c>
    </row>
    <row r="3544" spans="1:8" x14ac:dyDescent="0.25">
      <c r="A3544" t="s">
        <v>626</v>
      </c>
      <c r="B3544">
        <v>18</v>
      </c>
      <c r="C3544" t="s">
        <v>425</v>
      </c>
      <c r="D3544" t="s">
        <v>561</v>
      </c>
      <c r="E3544" t="s">
        <v>79</v>
      </c>
      <c r="F3544" t="s">
        <v>585</v>
      </c>
      <c r="G3544">
        <v>0</v>
      </c>
      <c r="H3544">
        <v>-34715921</v>
      </c>
    </row>
    <row r="3545" spans="1:8" x14ac:dyDescent="0.25">
      <c r="A3545" t="s">
        <v>626</v>
      </c>
      <c r="B3545">
        <v>19</v>
      </c>
      <c r="C3545" t="s">
        <v>426</v>
      </c>
      <c r="D3545" t="s">
        <v>562</v>
      </c>
      <c r="E3545" t="s">
        <v>79</v>
      </c>
      <c r="F3545" t="s">
        <v>585</v>
      </c>
      <c r="G3545">
        <v>0</v>
      </c>
      <c r="H3545">
        <v>-335814673</v>
      </c>
    </row>
    <row r="3546" spans="1:8" x14ac:dyDescent="0.25">
      <c r="A3546" t="s">
        <v>626</v>
      </c>
      <c r="B3546">
        <v>20</v>
      </c>
      <c r="C3546" t="s">
        <v>427</v>
      </c>
      <c r="D3546" t="s">
        <v>563</v>
      </c>
      <c r="E3546" t="s">
        <v>79</v>
      </c>
      <c r="F3546" t="s">
        <v>585</v>
      </c>
      <c r="G3546">
        <v>0</v>
      </c>
      <c r="H3546">
        <v>0</v>
      </c>
    </row>
    <row r="3547" spans="1:8" x14ac:dyDescent="0.25">
      <c r="A3547" t="s">
        <v>626</v>
      </c>
      <c r="B3547">
        <v>21</v>
      </c>
      <c r="C3547" t="s">
        <v>428</v>
      </c>
      <c r="D3547" t="s">
        <v>564</v>
      </c>
      <c r="E3547" t="s">
        <v>79</v>
      </c>
      <c r="F3547" t="s">
        <v>585</v>
      </c>
      <c r="G3547">
        <v>0</v>
      </c>
      <c r="H3547">
        <v>0</v>
      </c>
    </row>
    <row r="3548" spans="1:8" x14ac:dyDescent="0.25">
      <c r="A3548" t="s">
        <v>626</v>
      </c>
      <c r="B3548">
        <v>22</v>
      </c>
      <c r="C3548" t="s">
        <v>429</v>
      </c>
      <c r="D3548" t="s">
        <v>565</v>
      </c>
      <c r="E3548" t="s">
        <v>79</v>
      </c>
      <c r="F3548" t="s">
        <v>585</v>
      </c>
      <c r="G3548">
        <v>0</v>
      </c>
      <c r="H3548">
        <v>-1005935012</v>
      </c>
    </row>
    <row r="3549" spans="1:8" x14ac:dyDescent="0.25">
      <c r="A3549" t="s">
        <v>626</v>
      </c>
      <c r="B3549">
        <v>23</v>
      </c>
      <c r="C3549" t="s">
        <v>430</v>
      </c>
      <c r="D3549" t="s">
        <v>566</v>
      </c>
      <c r="E3549" t="s">
        <v>79</v>
      </c>
      <c r="F3549" t="s">
        <v>585</v>
      </c>
      <c r="G3549">
        <v>0</v>
      </c>
      <c r="H3549">
        <v>0</v>
      </c>
    </row>
    <row r="3550" spans="1:8" x14ac:dyDescent="0.25">
      <c r="A3550" t="s">
        <v>626</v>
      </c>
      <c r="B3550">
        <v>24</v>
      </c>
      <c r="C3550" t="s">
        <v>431</v>
      </c>
      <c r="D3550" t="s">
        <v>567</v>
      </c>
      <c r="E3550" t="s">
        <v>79</v>
      </c>
      <c r="F3550" t="s">
        <v>585</v>
      </c>
      <c r="G3550">
        <v>0</v>
      </c>
      <c r="H3550">
        <v>0</v>
      </c>
    </row>
    <row r="3551" spans="1:8" x14ac:dyDescent="0.25">
      <c r="A3551" t="s">
        <v>626</v>
      </c>
      <c r="B3551">
        <v>25</v>
      </c>
      <c r="C3551" t="s">
        <v>432</v>
      </c>
      <c r="D3551" t="s">
        <v>568</v>
      </c>
      <c r="E3551" t="s">
        <v>79</v>
      </c>
      <c r="F3551" t="s">
        <v>585</v>
      </c>
      <c r="G3551">
        <v>0</v>
      </c>
      <c r="H3551">
        <v>0</v>
      </c>
    </row>
    <row r="3552" spans="1:8" x14ac:dyDescent="0.25">
      <c r="A3552" t="s">
        <v>626</v>
      </c>
      <c r="B3552">
        <v>26</v>
      </c>
      <c r="C3552" t="s">
        <v>433</v>
      </c>
      <c r="D3552" t="s">
        <v>569</v>
      </c>
      <c r="E3552" t="s">
        <v>79</v>
      </c>
      <c r="F3552" t="s">
        <v>585</v>
      </c>
      <c r="G3552">
        <v>0</v>
      </c>
      <c r="H3552">
        <v>-52370654</v>
      </c>
    </row>
    <row r="3553" spans="1:8" x14ac:dyDescent="0.25">
      <c r="A3553" t="s">
        <v>626</v>
      </c>
      <c r="B3553">
        <v>27</v>
      </c>
      <c r="C3553" t="s">
        <v>434</v>
      </c>
      <c r="D3553" t="s">
        <v>570</v>
      </c>
      <c r="E3553" t="s">
        <v>79</v>
      </c>
      <c r="F3553" t="s">
        <v>585</v>
      </c>
      <c r="G3553">
        <v>0</v>
      </c>
      <c r="H3553">
        <v>0</v>
      </c>
    </row>
    <row r="3554" spans="1:8" x14ac:dyDescent="0.25">
      <c r="A3554" t="s">
        <v>626</v>
      </c>
      <c r="B3554">
        <v>28</v>
      </c>
      <c r="C3554" t="s">
        <v>435</v>
      </c>
      <c r="D3554" t="s">
        <v>571</v>
      </c>
      <c r="E3554" t="s">
        <v>79</v>
      </c>
      <c r="F3554" t="s">
        <v>585</v>
      </c>
      <c r="G3554">
        <v>0</v>
      </c>
      <c r="H3554">
        <v>0</v>
      </c>
    </row>
    <row r="3555" spans="1:8" x14ac:dyDescent="0.25">
      <c r="A3555" t="s">
        <v>626</v>
      </c>
      <c r="B3555">
        <v>29</v>
      </c>
      <c r="C3555" t="s">
        <v>436</v>
      </c>
      <c r="D3555" t="s">
        <v>572</v>
      </c>
      <c r="E3555" t="s">
        <v>79</v>
      </c>
      <c r="F3555" t="s">
        <v>585</v>
      </c>
      <c r="G3555">
        <v>0</v>
      </c>
      <c r="H3555">
        <v>0</v>
      </c>
    </row>
    <row r="3556" spans="1:8" x14ac:dyDescent="0.25">
      <c r="A3556" t="s">
        <v>626</v>
      </c>
      <c r="B3556">
        <v>30</v>
      </c>
      <c r="C3556" t="s">
        <v>437</v>
      </c>
      <c r="D3556" t="s">
        <v>573</v>
      </c>
      <c r="E3556" t="s">
        <v>79</v>
      </c>
      <c r="F3556" t="s">
        <v>585</v>
      </c>
      <c r="G3556">
        <v>0</v>
      </c>
      <c r="H3556">
        <v>-593765705</v>
      </c>
    </row>
    <row r="3557" spans="1:8" x14ac:dyDescent="0.25">
      <c r="A3557" t="s">
        <v>626</v>
      </c>
      <c r="B3557">
        <v>31</v>
      </c>
      <c r="C3557" t="s">
        <v>438</v>
      </c>
      <c r="D3557" t="s">
        <v>574</v>
      </c>
      <c r="E3557" t="s">
        <v>79</v>
      </c>
      <c r="F3557" t="s">
        <v>585</v>
      </c>
      <c r="G3557">
        <v>0</v>
      </c>
      <c r="H3557">
        <v>-36227283</v>
      </c>
    </row>
    <row r="3558" spans="1:8" x14ac:dyDescent="0.25">
      <c r="A3558" t="s">
        <v>626</v>
      </c>
      <c r="B3558">
        <v>32</v>
      </c>
      <c r="C3558" t="s">
        <v>439</v>
      </c>
      <c r="D3558" t="s">
        <v>575</v>
      </c>
      <c r="E3558" t="s">
        <v>79</v>
      </c>
      <c r="F3558" t="s">
        <v>585</v>
      </c>
      <c r="G3558">
        <v>0</v>
      </c>
      <c r="H3558">
        <v>-469772587</v>
      </c>
    </row>
    <row r="3559" spans="1:8" x14ac:dyDescent="0.25">
      <c r="A3559" t="s">
        <v>626</v>
      </c>
      <c r="B3559">
        <v>33</v>
      </c>
      <c r="C3559" t="s">
        <v>440</v>
      </c>
      <c r="D3559" t="s">
        <v>576</v>
      </c>
      <c r="E3559" t="s">
        <v>79</v>
      </c>
      <c r="F3559" t="s">
        <v>585</v>
      </c>
      <c r="G3559">
        <v>0</v>
      </c>
      <c r="H3559">
        <v>-481219440</v>
      </c>
    </row>
    <row r="3560" spans="1:8" x14ac:dyDescent="0.25">
      <c r="A3560" t="s">
        <v>626</v>
      </c>
      <c r="B3560">
        <v>34</v>
      </c>
      <c r="C3560" t="s">
        <v>441</v>
      </c>
      <c r="D3560" t="s">
        <v>577</v>
      </c>
      <c r="E3560" t="s">
        <v>79</v>
      </c>
      <c r="F3560" t="s">
        <v>585</v>
      </c>
      <c r="G3560">
        <v>0</v>
      </c>
      <c r="H3560">
        <v>0</v>
      </c>
    </row>
    <row r="3561" spans="1:8" x14ac:dyDescent="0.25">
      <c r="A3561" t="s">
        <v>626</v>
      </c>
      <c r="B3561">
        <v>35</v>
      </c>
      <c r="C3561" t="s">
        <v>442</v>
      </c>
      <c r="D3561" t="s">
        <v>578</v>
      </c>
      <c r="E3561" t="s">
        <v>79</v>
      </c>
      <c r="F3561" t="s">
        <v>585</v>
      </c>
      <c r="G3561">
        <v>0</v>
      </c>
      <c r="H3561">
        <v>-582077458</v>
      </c>
    </row>
    <row r="3562" spans="1:8" x14ac:dyDescent="0.25">
      <c r="A3562" t="s">
        <v>626</v>
      </c>
      <c r="B3562">
        <v>36</v>
      </c>
      <c r="C3562" t="s">
        <v>443</v>
      </c>
      <c r="D3562" t="s">
        <v>579</v>
      </c>
      <c r="E3562" t="s">
        <v>79</v>
      </c>
      <c r="F3562" t="s">
        <v>585</v>
      </c>
      <c r="G3562">
        <v>0</v>
      </c>
      <c r="H3562">
        <v>-9614223804</v>
      </c>
    </row>
    <row r="3563" spans="1:8" x14ac:dyDescent="0.25">
      <c r="A3563" t="s">
        <v>626</v>
      </c>
      <c r="B3563">
        <v>37</v>
      </c>
      <c r="C3563" t="s">
        <v>444</v>
      </c>
      <c r="D3563" t="s">
        <v>580</v>
      </c>
      <c r="E3563" t="s">
        <v>79</v>
      </c>
      <c r="F3563" t="s">
        <v>585</v>
      </c>
      <c r="G3563">
        <v>0</v>
      </c>
      <c r="H3563">
        <v>-620183616</v>
      </c>
    </row>
    <row r="3564" spans="1:8" x14ac:dyDescent="0.25">
      <c r="A3564" t="s">
        <v>626</v>
      </c>
      <c r="B3564">
        <v>38</v>
      </c>
      <c r="C3564" t="s">
        <v>445</v>
      </c>
      <c r="D3564" t="s">
        <v>581</v>
      </c>
      <c r="E3564" t="s">
        <v>79</v>
      </c>
      <c r="F3564" t="s">
        <v>585</v>
      </c>
      <c r="G3564">
        <v>0</v>
      </c>
      <c r="H3564">
        <v>-177494521</v>
      </c>
    </row>
    <row r="3565" spans="1:8" x14ac:dyDescent="0.25">
      <c r="A3565" t="s">
        <v>626</v>
      </c>
      <c r="B3565">
        <v>39</v>
      </c>
      <c r="C3565" t="s">
        <v>446</v>
      </c>
      <c r="D3565" t="s">
        <v>582</v>
      </c>
      <c r="E3565" t="s">
        <v>79</v>
      </c>
      <c r="F3565" t="s">
        <v>585</v>
      </c>
      <c r="G3565">
        <v>0</v>
      </c>
      <c r="H3565">
        <v>-26414843</v>
      </c>
    </row>
    <row r="3566" spans="1:8" x14ac:dyDescent="0.25">
      <c r="A3566" t="s">
        <v>626</v>
      </c>
      <c r="B3566">
        <v>40</v>
      </c>
      <c r="C3566" t="s">
        <v>447</v>
      </c>
      <c r="D3566" t="s">
        <v>583</v>
      </c>
      <c r="E3566" t="s">
        <v>79</v>
      </c>
      <c r="F3566" t="s">
        <v>585</v>
      </c>
      <c r="G3566">
        <v>0</v>
      </c>
      <c r="H3566">
        <v>-386162962</v>
      </c>
    </row>
    <row r="3567" spans="1:8" x14ac:dyDescent="0.25">
      <c r="A3567" t="s">
        <v>626</v>
      </c>
      <c r="B3567">
        <v>42</v>
      </c>
      <c r="C3567" t="s">
        <v>448</v>
      </c>
      <c r="D3567" t="s">
        <v>584</v>
      </c>
      <c r="E3567" t="s">
        <v>79</v>
      </c>
      <c r="F3567" t="s">
        <v>585</v>
      </c>
      <c r="G3567">
        <v>0</v>
      </c>
      <c r="H3567">
        <v>-2560232684</v>
      </c>
    </row>
    <row r="3568" spans="1:8" x14ac:dyDescent="0.25">
      <c r="A3568" t="s">
        <v>626</v>
      </c>
      <c r="B3568">
        <v>1</v>
      </c>
      <c r="C3568" t="s">
        <v>78</v>
      </c>
      <c r="D3568" t="s">
        <v>543</v>
      </c>
      <c r="E3568" t="s">
        <v>79</v>
      </c>
      <c r="F3568" t="s">
        <v>586</v>
      </c>
      <c r="G3568">
        <v>0</v>
      </c>
      <c r="H3568">
        <v>127589780</v>
      </c>
    </row>
    <row r="3569" spans="1:8" x14ac:dyDescent="0.25">
      <c r="A3569" t="s">
        <v>626</v>
      </c>
      <c r="B3569">
        <v>2</v>
      </c>
      <c r="C3569" t="s">
        <v>81</v>
      </c>
      <c r="D3569" t="s">
        <v>545</v>
      </c>
      <c r="E3569" t="s">
        <v>79</v>
      </c>
      <c r="F3569" t="s">
        <v>586</v>
      </c>
      <c r="G3569">
        <v>0</v>
      </c>
      <c r="H3569">
        <v>3522034</v>
      </c>
    </row>
    <row r="3570" spans="1:8" x14ac:dyDescent="0.25">
      <c r="A3570" t="s">
        <v>626</v>
      </c>
      <c r="B3570">
        <v>3</v>
      </c>
      <c r="C3570" t="s">
        <v>82</v>
      </c>
      <c r="D3570" t="s">
        <v>546</v>
      </c>
      <c r="E3570" t="s">
        <v>79</v>
      </c>
      <c r="F3570" t="s">
        <v>586</v>
      </c>
      <c r="G3570">
        <v>0</v>
      </c>
      <c r="H3570">
        <v>77980310</v>
      </c>
    </row>
    <row r="3571" spans="1:8" x14ac:dyDescent="0.25">
      <c r="A3571" t="s">
        <v>626</v>
      </c>
      <c r="B3571">
        <v>4</v>
      </c>
      <c r="C3571" t="s">
        <v>83</v>
      </c>
      <c r="D3571" t="s">
        <v>547</v>
      </c>
      <c r="E3571" t="s">
        <v>79</v>
      </c>
      <c r="F3571" t="s">
        <v>586</v>
      </c>
      <c r="G3571">
        <v>0</v>
      </c>
      <c r="H3571">
        <v>11793358</v>
      </c>
    </row>
    <row r="3572" spans="1:8" x14ac:dyDescent="0.25">
      <c r="A3572" t="s">
        <v>626</v>
      </c>
      <c r="B3572">
        <v>5</v>
      </c>
      <c r="C3572" t="s">
        <v>84</v>
      </c>
      <c r="D3572" t="s">
        <v>548</v>
      </c>
      <c r="E3572" t="s">
        <v>79</v>
      </c>
      <c r="F3572" t="s">
        <v>586</v>
      </c>
      <c r="G3572">
        <v>0</v>
      </c>
      <c r="H3572">
        <v>48503723</v>
      </c>
    </row>
    <row r="3573" spans="1:8" x14ac:dyDescent="0.25">
      <c r="A3573" t="s">
        <v>626</v>
      </c>
      <c r="B3573">
        <v>6</v>
      </c>
      <c r="C3573" t="s">
        <v>85</v>
      </c>
      <c r="D3573" t="s">
        <v>549</v>
      </c>
      <c r="E3573" t="s">
        <v>79</v>
      </c>
      <c r="F3573" t="s">
        <v>586</v>
      </c>
      <c r="G3573">
        <v>0</v>
      </c>
      <c r="H3573">
        <v>1751254</v>
      </c>
    </row>
    <row r="3574" spans="1:8" x14ac:dyDescent="0.25">
      <c r="A3574" t="s">
        <v>626</v>
      </c>
      <c r="B3574">
        <v>7</v>
      </c>
      <c r="C3574" t="s">
        <v>86</v>
      </c>
      <c r="D3574" t="s">
        <v>550</v>
      </c>
      <c r="E3574" t="s">
        <v>79</v>
      </c>
      <c r="F3574" t="s">
        <v>586</v>
      </c>
      <c r="G3574">
        <v>0</v>
      </c>
      <c r="H3574">
        <v>114125398</v>
      </c>
    </row>
    <row r="3575" spans="1:8" x14ac:dyDescent="0.25">
      <c r="A3575" t="s">
        <v>626</v>
      </c>
      <c r="B3575">
        <v>8</v>
      </c>
      <c r="C3575" t="s">
        <v>87</v>
      </c>
      <c r="D3575" t="s">
        <v>551</v>
      </c>
      <c r="E3575" t="s">
        <v>79</v>
      </c>
      <c r="F3575" t="s">
        <v>586</v>
      </c>
      <c r="G3575">
        <v>0</v>
      </c>
      <c r="H3575">
        <v>18290933</v>
      </c>
    </row>
    <row r="3576" spans="1:8" x14ac:dyDescent="0.25">
      <c r="A3576" t="s">
        <v>626</v>
      </c>
      <c r="B3576">
        <v>9</v>
      </c>
      <c r="C3576" t="s">
        <v>88</v>
      </c>
      <c r="D3576" t="s">
        <v>552</v>
      </c>
      <c r="E3576" t="s">
        <v>79</v>
      </c>
      <c r="F3576" t="s">
        <v>586</v>
      </c>
      <c r="G3576">
        <v>0</v>
      </c>
      <c r="H3576">
        <v>6771328</v>
      </c>
    </row>
    <row r="3577" spans="1:8" x14ac:dyDescent="0.25">
      <c r="A3577" t="s">
        <v>626</v>
      </c>
      <c r="B3577">
        <v>10</v>
      </c>
      <c r="C3577" t="s">
        <v>455</v>
      </c>
      <c r="D3577" t="s">
        <v>553</v>
      </c>
      <c r="E3577" t="s">
        <v>79</v>
      </c>
      <c r="F3577" t="s">
        <v>586</v>
      </c>
      <c r="G3577">
        <v>0</v>
      </c>
      <c r="H3577">
        <v>1949690</v>
      </c>
    </row>
    <row r="3578" spans="1:8" x14ac:dyDescent="0.25">
      <c r="A3578" t="s">
        <v>626</v>
      </c>
      <c r="B3578">
        <v>11</v>
      </c>
      <c r="C3578" t="s">
        <v>456</v>
      </c>
      <c r="D3578" t="s">
        <v>554</v>
      </c>
      <c r="E3578" t="s">
        <v>79</v>
      </c>
      <c r="F3578" t="s">
        <v>586</v>
      </c>
      <c r="G3578">
        <v>0</v>
      </c>
      <c r="H3578">
        <v>17145459</v>
      </c>
    </row>
    <row r="3579" spans="1:8" x14ac:dyDescent="0.25">
      <c r="A3579" t="s">
        <v>626</v>
      </c>
      <c r="B3579">
        <v>12</v>
      </c>
      <c r="C3579" t="s">
        <v>419</v>
      </c>
      <c r="D3579" t="s">
        <v>555</v>
      </c>
      <c r="E3579" t="s">
        <v>79</v>
      </c>
      <c r="F3579" t="s">
        <v>586</v>
      </c>
      <c r="G3579">
        <v>0</v>
      </c>
      <c r="H3579">
        <v>90821352</v>
      </c>
    </row>
    <row r="3580" spans="1:8" x14ac:dyDescent="0.25">
      <c r="A3580" t="s">
        <v>626</v>
      </c>
      <c r="B3580">
        <v>13</v>
      </c>
      <c r="C3580" t="s">
        <v>420</v>
      </c>
      <c r="D3580" t="s">
        <v>556</v>
      </c>
      <c r="E3580" t="s">
        <v>79</v>
      </c>
      <c r="F3580" t="s">
        <v>586</v>
      </c>
      <c r="G3580">
        <v>0</v>
      </c>
      <c r="H3580">
        <v>34576703</v>
      </c>
    </row>
    <row r="3581" spans="1:8" x14ac:dyDescent="0.25">
      <c r="A3581" t="s">
        <v>626</v>
      </c>
      <c r="B3581">
        <v>14</v>
      </c>
      <c r="C3581" t="s">
        <v>421</v>
      </c>
      <c r="D3581" t="s">
        <v>557</v>
      </c>
      <c r="E3581" t="s">
        <v>79</v>
      </c>
      <c r="F3581" t="s">
        <v>586</v>
      </c>
      <c r="G3581">
        <v>0</v>
      </c>
      <c r="H3581">
        <v>35658269</v>
      </c>
    </row>
    <row r="3582" spans="1:8" x14ac:dyDescent="0.25">
      <c r="A3582" t="s">
        <v>626</v>
      </c>
      <c r="B3582">
        <v>15</v>
      </c>
      <c r="C3582" t="s">
        <v>422</v>
      </c>
      <c r="D3582" t="s">
        <v>558</v>
      </c>
      <c r="E3582" t="s">
        <v>79</v>
      </c>
      <c r="F3582" t="s">
        <v>586</v>
      </c>
      <c r="G3582">
        <v>0</v>
      </c>
      <c r="H3582">
        <v>18473444</v>
      </c>
    </row>
    <row r="3583" spans="1:8" x14ac:dyDescent="0.25">
      <c r="A3583" t="s">
        <v>626</v>
      </c>
      <c r="B3583">
        <v>16</v>
      </c>
      <c r="C3583" t="s">
        <v>423</v>
      </c>
      <c r="D3583" t="s">
        <v>559</v>
      </c>
      <c r="E3583" t="s">
        <v>79</v>
      </c>
      <c r="F3583" t="s">
        <v>586</v>
      </c>
      <c r="G3583">
        <v>0</v>
      </c>
      <c r="H3583">
        <v>12416286</v>
      </c>
    </row>
    <row r="3584" spans="1:8" x14ac:dyDescent="0.25">
      <c r="A3584" t="s">
        <v>626</v>
      </c>
      <c r="B3584">
        <v>17</v>
      </c>
      <c r="C3584" t="s">
        <v>424</v>
      </c>
      <c r="D3584" t="s">
        <v>560</v>
      </c>
      <c r="E3584" t="s">
        <v>79</v>
      </c>
      <c r="F3584" t="s">
        <v>586</v>
      </c>
      <c r="G3584">
        <v>0</v>
      </c>
      <c r="H3584">
        <v>24697615</v>
      </c>
    </row>
    <row r="3585" spans="1:8" x14ac:dyDescent="0.25">
      <c r="A3585" t="s">
        <v>626</v>
      </c>
      <c r="B3585">
        <v>18</v>
      </c>
      <c r="C3585" t="s">
        <v>425</v>
      </c>
      <c r="D3585" t="s">
        <v>561</v>
      </c>
      <c r="E3585" t="s">
        <v>79</v>
      </c>
      <c r="F3585" t="s">
        <v>586</v>
      </c>
      <c r="G3585">
        <v>0</v>
      </c>
      <c r="H3585">
        <v>3057065</v>
      </c>
    </row>
    <row r="3586" spans="1:8" x14ac:dyDescent="0.25">
      <c r="A3586" t="s">
        <v>626</v>
      </c>
      <c r="B3586">
        <v>19</v>
      </c>
      <c r="C3586" t="s">
        <v>426</v>
      </c>
      <c r="D3586" t="s">
        <v>562</v>
      </c>
      <c r="E3586" t="s">
        <v>79</v>
      </c>
      <c r="F3586" t="s">
        <v>586</v>
      </c>
      <c r="G3586">
        <v>0</v>
      </c>
      <c r="H3586">
        <v>58311199</v>
      </c>
    </row>
    <row r="3587" spans="1:8" x14ac:dyDescent="0.25">
      <c r="A3587" t="s">
        <v>626</v>
      </c>
      <c r="B3587">
        <v>20</v>
      </c>
      <c r="C3587" t="s">
        <v>427</v>
      </c>
      <c r="D3587" t="s">
        <v>563</v>
      </c>
      <c r="E3587" t="s">
        <v>79</v>
      </c>
      <c r="F3587" t="s">
        <v>586</v>
      </c>
      <c r="G3587">
        <v>0</v>
      </c>
      <c r="H3587">
        <v>6108866</v>
      </c>
    </row>
    <row r="3588" spans="1:8" x14ac:dyDescent="0.25">
      <c r="A3588" t="s">
        <v>626</v>
      </c>
      <c r="B3588">
        <v>21</v>
      </c>
      <c r="C3588" t="s">
        <v>428</v>
      </c>
      <c r="D3588" t="s">
        <v>564</v>
      </c>
      <c r="E3588" t="s">
        <v>79</v>
      </c>
      <c r="F3588" t="s">
        <v>586</v>
      </c>
      <c r="G3588">
        <v>0</v>
      </c>
      <c r="H3588">
        <v>106681665</v>
      </c>
    </row>
    <row r="3589" spans="1:8" x14ac:dyDescent="0.25">
      <c r="A3589" t="s">
        <v>626</v>
      </c>
      <c r="B3589">
        <v>22</v>
      </c>
      <c r="C3589" t="s">
        <v>429</v>
      </c>
      <c r="D3589" t="s">
        <v>565</v>
      </c>
      <c r="E3589" t="s">
        <v>79</v>
      </c>
      <c r="F3589" t="s">
        <v>586</v>
      </c>
      <c r="G3589">
        <v>0</v>
      </c>
      <c r="H3589">
        <v>840168453</v>
      </c>
    </row>
    <row r="3590" spans="1:8" x14ac:dyDescent="0.25">
      <c r="A3590" t="s">
        <v>626</v>
      </c>
      <c r="B3590">
        <v>23</v>
      </c>
      <c r="C3590" t="s">
        <v>430</v>
      </c>
      <c r="D3590" t="s">
        <v>566</v>
      </c>
      <c r="E3590" t="s">
        <v>79</v>
      </c>
      <c r="F3590" t="s">
        <v>586</v>
      </c>
      <c r="G3590">
        <v>0</v>
      </c>
      <c r="H3590">
        <v>498901</v>
      </c>
    </row>
    <row r="3591" spans="1:8" x14ac:dyDescent="0.25">
      <c r="A3591" t="s">
        <v>626</v>
      </c>
      <c r="B3591">
        <v>24</v>
      </c>
      <c r="C3591" t="s">
        <v>431</v>
      </c>
      <c r="D3591" t="s">
        <v>567</v>
      </c>
      <c r="E3591" t="s">
        <v>79</v>
      </c>
      <c r="F3591" t="s">
        <v>586</v>
      </c>
      <c r="G3591">
        <v>0</v>
      </c>
      <c r="H3591">
        <v>42342944</v>
      </c>
    </row>
    <row r="3592" spans="1:8" x14ac:dyDescent="0.25">
      <c r="A3592" t="s">
        <v>626</v>
      </c>
      <c r="B3592">
        <v>25</v>
      </c>
      <c r="C3592" t="s">
        <v>432</v>
      </c>
      <c r="D3592" t="s">
        <v>568</v>
      </c>
      <c r="E3592" t="s">
        <v>79</v>
      </c>
      <c r="F3592" t="s">
        <v>586</v>
      </c>
      <c r="G3592">
        <v>0</v>
      </c>
      <c r="H3592">
        <v>14819574</v>
      </c>
    </row>
    <row r="3593" spans="1:8" x14ac:dyDescent="0.25">
      <c r="A3593" t="s">
        <v>626</v>
      </c>
      <c r="B3593">
        <v>26</v>
      </c>
      <c r="C3593" t="s">
        <v>433</v>
      </c>
      <c r="D3593" t="s">
        <v>569</v>
      </c>
      <c r="E3593" t="s">
        <v>79</v>
      </c>
      <c r="F3593" t="s">
        <v>586</v>
      </c>
      <c r="G3593">
        <v>0</v>
      </c>
      <c r="H3593">
        <v>15300922</v>
      </c>
    </row>
    <row r="3594" spans="1:8" x14ac:dyDescent="0.25">
      <c r="A3594" t="s">
        <v>626</v>
      </c>
      <c r="B3594">
        <v>27</v>
      </c>
      <c r="C3594" t="s">
        <v>434</v>
      </c>
      <c r="D3594" t="s">
        <v>570</v>
      </c>
      <c r="E3594" t="s">
        <v>79</v>
      </c>
      <c r="F3594" t="s">
        <v>586</v>
      </c>
      <c r="G3594">
        <v>0</v>
      </c>
      <c r="H3594">
        <v>2415320</v>
      </c>
    </row>
    <row r="3595" spans="1:8" x14ac:dyDescent="0.25">
      <c r="A3595" t="s">
        <v>626</v>
      </c>
      <c r="B3595">
        <v>28</v>
      </c>
      <c r="C3595" t="s">
        <v>435</v>
      </c>
      <c r="D3595" t="s">
        <v>571</v>
      </c>
      <c r="E3595" t="s">
        <v>79</v>
      </c>
      <c r="F3595" t="s">
        <v>586</v>
      </c>
      <c r="G3595">
        <v>0</v>
      </c>
      <c r="H3595">
        <v>203544690</v>
      </c>
    </row>
    <row r="3596" spans="1:8" x14ac:dyDescent="0.25">
      <c r="A3596" t="s">
        <v>626</v>
      </c>
      <c r="B3596">
        <v>29</v>
      </c>
      <c r="C3596" t="s">
        <v>436</v>
      </c>
      <c r="D3596" t="s">
        <v>572</v>
      </c>
      <c r="E3596" t="s">
        <v>79</v>
      </c>
      <c r="F3596" t="s">
        <v>586</v>
      </c>
      <c r="G3596">
        <v>0</v>
      </c>
      <c r="H3596">
        <v>584837</v>
      </c>
    </row>
    <row r="3597" spans="1:8" x14ac:dyDescent="0.25">
      <c r="A3597" t="s">
        <v>626</v>
      </c>
      <c r="B3597">
        <v>30</v>
      </c>
      <c r="C3597" t="s">
        <v>437</v>
      </c>
      <c r="D3597" t="s">
        <v>573</v>
      </c>
      <c r="E3597" t="s">
        <v>79</v>
      </c>
      <c r="F3597" t="s">
        <v>586</v>
      </c>
      <c r="G3597">
        <v>0</v>
      </c>
      <c r="H3597">
        <v>216187296</v>
      </c>
    </row>
    <row r="3598" spans="1:8" x14ac:dyDescent="0.25">
      <c r="A3598" t="s">
        <v>626</v>
      </c>
      <c r="B3598">
        <v>31</v>
      </c>
      <c r="C3598" t="s">
        <v>438</v>
      </c>
      <c r="D3598" t="s">
        <v>574</v>
      </c>
      <c r="E3598" t="s">
        <v>79</v>
      </c>
      <c r="F3598" t="s">
        <v>586</v>
      </c>
      <c r="G3598">
        <v>0</v>
      </c>
      <c r="H3598">
        <v>6632821</v>
      </c>
    </row>
    <row r="3599" spans="1:8" x14ac:dyDescent="0.25">
      <c r="A3599" t="s">
        <v>626</v>
      </c>
      <c r="B3599">
        <v>32</v>
      </c>
      <c r="C3599" t="s">
        <v>439</v>
      </c>
      <c r="D3599" t="s">
        <v>575</v>
      </c>
      <c r="E3599" t="s">
        <v>79</v>
      </c>
      <c r="F3599" t="s">
        <v>586</v>
      </c>
      <c r="G3599">
        <v>0</v>
      </c>
      <c r="H3599">
        <v>305108010</v>
      </c>
    </row>
    <row r="3600" spans="1:8" x14ac:dyDescent="0.25">
      <c r="A3600" t="s">
        <v>626</v>
      </c>
      <c r="B3600">
        <v>33</v>
      </c>
      <c r="C3600" t="s">
        <v>440</v>
      </c>
      <c r="D3600" t="s">
        <v>576</v>
      </c>
      <c r="E3600" t="s">
        <v>79</v>
      </c>
      <c r="F3600" t="s">
        <v>586</v>
      </c>
      <c r="G3600">
        <v>0</v>
      </c>
      <c r="H3600">
        <v>450458893</v>
      </c>
    </row>
    <row r="3601" spans="1:8" x14ac:dyDescent="0.25">
      <c r="A3601" t="s">
        <v>626</v>
      </c>
      <c r="B3601">
        <v>34</v>
      </c>
      <c r="C3601" t="s">
        <v>441</v>
      </c>
      <c r="D3601" t="s">
        <v>577</v>
      </c>
      <c r="E3601" t="s">
        <v>79</v>
      </c>
      <c r="F3601" t="s">
        <v>586</v>
      </c>
      <c r="G3601">
        <v>0</v>
      </c>
      <c r="H3601">
        <v>1539407</v>
      </c>
    </row>
    <row r="3602" spans="1:8" x14ac:dyDescent="0.25">
      <c r="A3602" t="s">
        <v>626</v>
      </c>
      <c r="B3602">
        <v>35</v>
      </c>
      <c r="C3602" t="s">
        <v>442</v>
      </c>
      <c r="D3602" t="s">
        <v>578</v>
      </c>
      <c r="E3602" t="s">
        <v>79</v>
      </c>
      <c r="F3602" t="s">
        <v>586</v>
      </c>
      <c r="G3602">
        <v>0</v>
      </c>
      <c r="H3602">
        <v>97111168</v>
      </c>
    </row>
    <row r="3603" spans="1:8" x14ac:dyDescent="0.25">
      <c r="A3603" t="s">
        <v>626</v>
      </c>
      <c r="B3603">
        <v>36</v>
      </c>
      <c r="C3603" t="s">
        <v>443</v>
      </c>
      <c r="D3603" t="s">
        <v>579</v>
      </c>
      <c r="E3603" t="s">
        <v>79</v>
      </c>
      <c r="F3603" t="s">
        <v>586</v>
      </c>
      <c r="G3603">
        <v>0</v>
      </c>
      <c r="H3603">
        <v>53627379</v>
      </c>
    </row>
    <row r="3604" spans="1:8" x14ac:dyDescent="0.25">
      <c r="A3604" t="s">
        <v>626</v>
      </c>
      <c r="B3604">
        <v>37</v>
      </c>
      <c r="C3604" t="s">
        <v>444</v>
      </c>
      <c r="D3604" t="s">
        <v>580</v>
      </c>
      <c r="E3604" t="s">
        <v>79</v>
      </c>
      <c r="F3604" t="s">
        <v>586</v>
      </c>
      <c r="G3604">
        <v>0</v>
      </c>
      <c r="H3604">
        <v>41846299</v>
      </c>
    </row>
    <row r="3605" spans="1:8" x14ac:dyDescent="0.25">
      <c r="A3605" t="s">
        <v>626</v>
      </c>
      <c r="B3605">
        <v>38</v>
      </c>
      <c r="C3605" t="s">
        <v>445</v>
      </c>
      <c r="D3605" t="s">
        <v>581</v>
      </c>
      <c r="E3605" t="s">
        <v>79</v>
      </c>
      <c r="F3605" t="s">
        <v>586</v>
      </c>
      <c r="G3605">
        <v>0</v>
      </c>
      <c r="H3605">
        <v>249760650</v>
      </c>
    </row>
    <row r="3606" spans="1:8" x14ac:dyDescent="0.25">
      <c r="A3606" t="s">
        <v>626</v>
      </c>
      <c r="B3606">
        <v>39</v>
      </c>
      <c r="C3606" t="s">
        <v>446</v>
      </c>
      <c r="D3606" t="s">
        <v>582</v>
      </c>
      <c r="E3606" t="s">
        <v>79</v>
      </c>
      <c r="F3606" t="s">
        <v>586</v>
      </c>
      <c r="G3606">
        <v>0</v>
      </c>
      <c r="H3606">
        <v>4746407</v>
      </c>
    </row>
    <row r="3607" spans="1:8" x14ac:dyDescent="0.25">
      <c r="A3607" t="s">
        <v>626</v>
      </c>
      <c r="B3607">
        <v>40</v>
      </c>
      <c r="C3607" t="s">
        <v>447</v>
      </c>
      <c r="D3607" t="s">
        <v>583</v>
      </c>
      <c r="E3607" t="s">
        <v>79</v>
      </c>
      <c r="F3607" t="s">
        <v>586</v>
      </c>
      <c r="G3607">
        <v>0</v>
      </c>
      <c r="H3607">
        <v>5627238</v>
      </c>
    </row>
    <row r="3608" spans="1:8" x14ac:dyDescent="0.25">
      <c r="A3608" t="s">
        <v>626</v>
      </c>
      <c r="B3608">
        <v>42</v>
      </c>
      <c r="C3608" t="s">
        <v>448</v>
      </c>
      <c r="D3608" t="s">
        <v>584</v>
      </c>
      <c r="E3608" t="s">
        <v>79</v>
      </c>
      <c r="F3608" t="s">
        <v>586</v>
      </c>
      <c r="G3608">
        <v>0</v>
      </c>
      <c r="H3608">
        <v>13774994</v>
      </c>
    </row>
    <row r="3609" spans="1:8" x14ac:dyDescent="0.25">
      <c r="A3609" t="s">
        <v>626</v>
      </c>
      <c r="B3609">
        <v>1</v>
      </c>
      <c r="C3609" t="s">
        <v>78</v>
      </c>
      <c r="D3609" t="s">
        <v>543</v>
      </c>
      <c r="E3609" t="s">
        <v>79</v>
      </c>
      <c r="F3609" t="s">
        <v>587</v>
      </c>
      <c r="G3609">
        <v>0</v>
      </c>
      <c r="H3609">
        <v>0.93869999999999998</v>
      </c>
    </row>
    <row r="3610" spans="1:8" x14ac:dyDescent="0.25">
      <c r="A3610" t="s">
        <v>626</v>
      </c>
      <c r="B3610">
        <v>2</v>
      </c>
      <c r="C3610" t="s">
        <v>81</v>
      </c>
      <c r="D3610" t="s">
        <v>545</v>
      </c>
      <c r="E3610" t="s">
        <v>79</v>
      </c>
      <c r="F3610" t="s">
        <v>587</v>
      </c>
      <c r="G3610">
        <v>0</v>
      </c>
      <c r="H3610">
        <v>0.9536</v>
      </c>
    </row>
    <row r="3611" spans="1:8" x14ac:dyDescent="0.25">
      <c r="A3611" t="s">
        <v>626</v>
      </c>
      <c r="B3611">
        <v>3</v>
      </c>
      <c r="C3611" t="s">
        <v>82</v>
      </c>
      <c r="D3611" t="s">
        <v>546</v>
      </c>
      <c r="E3611" t="s">
        <v>79</v>
      </c>
      <c r="F3611" t="s">
        <v>587</v>
      </c>
      <c r="G3611">
        <v>0</v>
      </c>
      <c r="H3611">
        <v>0.94989999999999997</v>
      </c>
    </row>
    <row r="3612" spans="1:8" x14ac:dyDescent="0.25">
      <c r="A3612" t="s">
        <v>626</v>
      </c>
      <c r="B3612">
        <v>4</v>
      </c>
      <c r="C3612" t="s">
        <v>83</v>
      </c>
      <c r="D3612" t="s">
        <v>547</v>
      </c>
      <c r="E3612" t="s">
        <v>79</v>
      </c>
      <c r="F3612" t="s">
        <v>587</v>
      </c>
      <c r="G3612">
        <v>0</v>
      </c>
      <c r="H3612">
        <v>0.97270000000000001</v>
      </c>
    </row>
    <row r="3613" spans="1:8" x14ac:dyDescent="0.25">
      <c r="A3613" t="s">
        <v>626</v>
      </c>
      <c r="B3613">
        <v>5</v>
      </c>
      <c r="C3613" t="s">
        <v>84</v>
      </c>
      <c r="D3613" t="s">
        <v>548</v>
      </c>
      <c r="E3613" t="s">
        <v>79</v>
      </c>
      <c r="F3613" t="s">
        <v>587</v>
      </c>
      <c r="G3613">
        <v>0</v>
      </c>
      <c r="H3613">
        <v>0.87609999999999999</v>
      </c>
    </row>
    <row r="3614" spans="1:8" x14ac:dyDescent="0.25">
      <c r="A3614" t="s">
        <v>626</v>
      </c>
      <c r="B3614">
        <v>6</v>
      </c>
      <c r="C3614" t="s">
        <v>85</v>
      </c>
      <c r="D3614" t="s">
        <v>549</v>
      </c>
      <c r="E3614" t="s">
        <v>79</v>
      </c>
      <c r="F3614" t="s">
        <v>587</v>
      </c>
      <c r="G3614">
        <v>0</v>
      </c>
      <c r="H3614">
        <v>0.96619999999999995</v>
      </c>
    </row>
    <row r="3615" spans="1:8" x14ac:dyDescent="0.25">
      <c r="A3615" t="s">
        <v>626</v>
      </c>
      <c r="B3615">
        <v>7</v>
      </c>
      <c r="C3615" t="s">
        <v>86</v>
      </c>
      <c r="D3615" t="s">
        <v>550</v>
      </c>
      <c r="E3615" t="s">
        <v>79</v>
      </c>
      <c r="F3615" t="s">
        <v>587</v>
      </c>
      <c r="G3615">
        <v>0</v>
      </c>
      <c r="H3615">
        <v>0.9466</v>
      </c>
    </row>
    <row r="3616" spans="1:8" x14ac:dyDescent="0.25">
      <c r="A3616" t="s">
        <v>626</v>
      </c>
      <c r="B3616">
        <v>8</v>
      </c>
      <c r="C3616" t="s">
        <v>87</v>
      </c>
      <c r="D3616" t="s">
        <v>551</v>
      </c>
      <c r="E3616" t="s">
        <v>79</v>
      </c>
      <c r="F3616" t="s">
        <v>587</v>
      </c>
      <c r="G3616">
        <v>0</v>
      </c>
      <c r="H3616">
        <v>0.94889999999999997</v>
      </c>
    </row>
    <row r="3617" spans="1:8" x14ac:dyDescent="0.25">
      <c r="A3617" t="s">
        <v>626</v>
      </c>
      <c r="B3617">
        <v>9</v>
      </c>
      <c r="C3617" t="s">
        <v>88</v>
      </c>
      <c r="D3617" t="s">
        <v>552</v>
      </c>
      <c r="E3617" t="s">
        <v>79</v>
      </c>
      <c r="F3617" t="s">
        <v>587</v>
      </c>
      <c r="G3617">
        <v>0</v>
      </c>
      <c r="H3617">
        <v>0.97350000000000003</v>
      </c>
    </row>
    <row r="3618" spans="1:8" x14ac:dyDescent="0.25">
      <c r="A3618" t="s">
        <v>626</v>
      </c>
      <c r="B3618">
        <v>10</v>
      </c>
      <c r="C3618" t="s">
        <v>455</v>
      </c>
      <c r="D3618" t="s">
        <v>553</v>
      </c>
      <c r="E3618" t="s">
        <v>79</v>
      </c>
      <c r="F3618" t="s">
        <v>587</v>
      </c>
      <c r="G3618">
        <v>0</v>
      </c>
      <c r="H3618">
        <v>0.93069999999999997</v>
      </c>
    </row>
    <row r="3619" spans="1:8" x14ac:dyDescent="0.25">
      <c r="A3619" t="s">
        <v>626</v>
      </c>
      <c r="B3619">
        <v>11</v>
      </c>
      <c r="C3619" t="s">
        <v>456</v>
      </c>
      <c r="D3619" t="s">
        <v>554</v>
      </c>
      <c r="E3619" t="s">
        <v>79</v>
      </c>
      <c r="F3619" t="s">
        <v>587</v>
      </c>
      <c r="G3619">
        <v>0</v>
      </c>
      <c r="H3619">
        <v>0.93369999999999997</v>
      </c>
    </row>
    <row r="3620" spans="1:8" x14ac:dyDescent="0.25">
      <c r="A3620" t="s">
        <v>626</v>
      </c>
      <c r="B3620">
        <v>12</v>
      </c>
      <c r="C3620" t="s">
        <v>419</v>
      </c>
      <c r="D3620" t="s">
        <v>555</v>
      </c>
      <c r="E3620" t="s">
        <v>79</v>
      </c>
      <c r="F3620" t="s">
        <v>587</v>
      </c>
      <c r="G3620">
        <v>0</v>
      </c>
      <c r="H3620">
        <v>0.97540000000000004</v>
      </c>
    </row>
    <row r="3621" spans="1:8" x14ac:dyDescent="0.25">
      <c r="A3621" t="s">
        <v>626</v>
      </c>
      <c r="B3621">
        <v>13</v>
      </c>
      <c r="C3621" t="s">
        <v>420</v>
      </c>
      <c r="D3621" t="s">
        <v>556</v>
      </c>
      <c r="E3621" t="s">
        <v>79</v>
      </c>
      <c r="F3621" t="s">
        <v>587</v>
      </c>
      <c r="G3621">
        <v>0</v>
      </c>
      <c r="H3621">
        <v>0.92969999999999997</v>
      </c>
    </row>
    <row r="3622" spans="1:8" x14ac:dyDescent="0.25">
      <c r="A3622" t="s">
        <v>626</v>
      </c>
      <c r="B3622">
        <v>14</v>
      </c>
      <c r="C3622" t="s">
        <v>421</v>
      </c>
      <c r="D3622" t="s">
        <v>557</v>
      </c>
      <c r="E3622" t="s">
        <v>79</v>
      </c>
      <c r="F3622" t="s">
        <v>587</v>
      </c>
      <c r="G3622">
        <v>0</v>
      </c>
      <c r="H3622">
        <v>0.97660000000000002</v>
      </c>
    </row>
    <row r="3623" spans="1:8" x14ac:dyDescent="0.25">
      <c r="A3623" t="s">
        <v>626</v>
      </c>
      <c r="B3623">
        <v>15</v>
      </c>
      <c r="C3623" t="s">
        <v>422</v>
      </c>
      <c r="D3623" t="s">
        <v>558</v>
      </c>
      <c r="E3623" t="s">
        <v>79</v>
      </c>
      <c r="F3623" t="s">
        <v>587</v>
      </c>
      <c r="G3623">
        <v>0</v>
      </c>
      <c r="H3623">
        <v>0.95330000000000004</v>
      </c>
    </row>
    <row r="3624" spans="1:8" x14ac:dyDescent="0.25">
      <c r="A3624" t="s">
        <v>626</v>
      </c>
      <c r="B3624">
        <v>16</v>
      </c>
      <c r="C3624" t="s">
        <v>423</v>
      </c>
      <c r="D3624" t="s">
        <v>559</v>
      </c>
      <c r="E3624" t="s">
        <v>79</v>
      </c>
      <c r="F3624" t="s">
        <v>587</v>
      </c>
      <c r="G3624">
        <v>0</v>
      </c>
      <c r="H3624">
        <v>0.89849999999999997</v>
      </c>
    </row>
    <row r="3625" spans="1:8" x14ac:dyDescent="0.25">
      <c r="A3625" t="s">
        <v>626</v>
      </c>
      <c r="B3625">
        <v>17</v>
      </c>
      <c r="C3625" t="s">
        <v>424</v>
      </c>
      <c r="D3625" t="s">
        <v>560</v>
      </c>
      <c r="E3625" t="s">
        <v>79</v>
      </c>
      <c r="F3625" t="s">
        <v>587</v>
      </c>
      <c r="G3625">
        <v>0</v>
      </c>
      <c r="H3625">
        <v>0.97570000000000001</v>
      </c>
    </row>
    <row r="3626" spans="1:8" x14ac:dyDescent="0.25">
      <c r="A3626" t="s">
        <v>626</v>
      </c>
      <c r="B3626">
        <v>18</v>
      </c>
      <c r="C3626" t="s">
        <v>425</v>
      </c>
      <c r="D3626" t="s">
        <v>561</v>
      </c>
      <c r="E3626" t="s">
        <v>79</v>
      </c>
      <c r="F3626" t="s">
        <v>587</v>
      </c>
      <c r="G3626">
        <v>0</v>
      </c>
      <c r="H3626">
        <v>0.9204</v>
      </c>
    </row>
    <row r="3627" spans="1:8" x14ac:dyDescent="0.25">
      <c r="A3627" t="s">
        <v>626</v>
      </c>
      <c r="B3627">
        <v>19</v>
      </c>
      <c r="C3627" t="s">
        <v>426</v>
      </c>
      <c r="D3627" t="s">
        <v>562</v>
      </c>
      <c r="E3627" t="s">
        <v>79</v>
      </c>
      <c r="F3627" t="s">
        <v>587</v>
      </c>
      <c r="G3627">
        <v>0</v>
      </c>
      <c r="H3627">
        <v>0.92730000000000001</v>
      </c>
    </row>
    <row r="3628" spans="1:8" x14ac:dyDescent="0.25">
      <c r="A3628" t="s">
        <v>626</v>
      </c>
      <c r="B3628">
        <v>20</v>
      </c>
      <c r="C3628" t="s">
        <v>427</v>
      </c>
      <c r="D3628" t="s">
        <v>563</v>
      </c>
      <c r="E3628" t="s">
        <v>79</v>
      </c>
      <c r="F3628" t="s">
        <v>587</v>
      </c>
      <c r="G3628">
        <v>0</v>
      </c>
      <c r="H3628">
        <v>0.92200000000000004</v>
      </c>
    </row>
    <row r="3629" spans="1:8" x14ac:dyDescent="0.25">
      <c r="A3629" t="s">
        <v>626</v>
      </c>
      <c r="B3629">
        <v>21</v>
      </c>
      <c r="C3629" t="s">
        <v>428</v>
      </c>
      <c r="D3629" t="s">
        <v>564</v>
      </c>
      <c r="E3629" t="s">
        <v>79</v>
      </c>
      <c r="F3629" t="s">
        <v>587</v>
      </c>
      <c r="G3629">
        <v>0</v>
      </c>
      <c r="H3629">
        <v>0.93669999999999998</v>
      </c>
    </row>
    <row r="3630" spans="1:8" x14ac:dyDescent="0.25">
      <c r="A3630" t="s">
        <v>626</v>
      </c>
      <c r="B3630">
        <v>22</v>
      </c>
      <c r="C3630" t="s">
        <v>429</v>
      </c>
      <c r="D3630" t="s">
        <v>565</v>
      </c>
      <c r="E3630" t="s">
        <v>79</v>
      </c>
      <c r="F3630" t="s">
        <v>587</v>
      </c>
      <c r="G3630">
        <v>0</v>
      </c>
      <c r="H3630">
        <v>0.94610000000000005</v>
      </c>
    </row>
    <row r="3631" spans="1:8" x14ac:dyDescent="0.25">
      <c r="A3631" t="s">
        <v>626</v>
      </c>
      <c r="B3631">
        <v>23</v>
      </c>
      <c r="C3631" t="s">
        <v>430</v>
      </c>
      <c r="D3631" t="s">
        <v>566</v>
      </c>
      <c r="E3631" t="s">
        <v>79</v>
      </c>
      <c r="F3631" t="s">
        <v>587</v>
      </c>
      <c r="G3631">
        <v>0</v>
      </c>
      <c r="H3631">
        <v>0.88660000000000005</v>
      </c>
    </row>
    <row r="3632" spans="1:8" x14ac:dyDescent="0.25">
      <c r="A3632" t="s">
        <v>626</v>
      </c>
      <c r="B3632">
        <v>24</v>
      </c>
      <c r="C3632" t="s">
        <v>431</v>
      </c>
      <c r="D3632" t="s">
        <v>567</v>
      </c>
      <c r="E3632" t="s">
        <v>79</v>
      </c>
      <c r="F3632" t="s">
        <v>587</v>
      </c>
      <c r="G3632">
        <v>0</v>
      </c>
      <c r="H3632">
        <v>0.94769999999999999</v>
      </c>
    </row>
    <row r="3633" spans="1:8" x14ac:dyDescent="0.25">
      <c r="A3633" t="s">
        <v>626</v>
      </c>
      <c r="B3633">
        <v>25</v>
      </c>
      <c r="C3633" t="s">
        <v>432</v>
      </c>
      <c r="D3633" t="s">
        <v>568</v>
      </c>
      <c r="E3633" t="s">
        <v>79</v>
      </c>
      <c r="F3633" t="s">
        <v>587</v>
      </c>
      <c r="G3633">
        <v>0</v>
      </c>
      <c r="H3633">
        <v>0.92349999999999999</v>
      </c>
    </row>
    <row r="3634" spans="1:8" x14ac:dyDescent="0.25">
      <c r="A3634" t="s">
        <v>626</v>
      </c>
      <c r="B3634">
        <v>26</v>
      </c>
      <c r="C3634" t="s">
        <v>433</v>
      </c>
      <c r="D3634" t="s">
        <v>569</v>
      </c>
      <c r="E3634" t="s">
        <v>79</v>
      </c>
      <c r="F3634" t="s">
        <v>587</v>
      </c>
      <c r="G3634">
        <v>0</v>
      </c>
      <c r="H3634">
        <v>0.88390000000000002</v>
      </c>
    </row>
    <row r="3635" spans="1:8" x14ac:dyDescent="0.25">
      <c r="A3635" t="s">
        <v>626</v>
      </c>
      <c r="B3635">
        <v>27</v>
      </c>
      <c r="C3635" t="s">
        <v>434</v>
      </c>
      <c r="D3635" t="s">
        <v>570</v>
      </c>
      <c r="E3635" t="s">
        <v>79</v>
      </c>
      <c r="F3635" t="s">
        <v>587</v>
      </c>
      <c r="G3635">
        <v>0</v>
      </c>
      <c r="H3635">
        <v>0.93200000000000005</v>
      </c>
    </row>
    <row r="3636" spans="1:8" x14ac:dyDescent="0.25">
      <c r="A3636" t="s">
        <v>626</v>
      </c>
      <c r="B3636">
        <v>28</v>
      </c>
      <c r="C3636" t="s">
        <v>435</v>
      </c>
      <c r="D3636" t="s">
        <v>571</v>
      </c>
      <c r="E3636" t="s">
        <v>79</v>
      </c>
      <c r="F3636" t="s">
        <v>587</v>
      </c>
      <c r="G3636">
        <v>0</v>
      </c>
      <c r="H3636">
        <v>0.94350000000000001</v>
      </c>
    </row>
    <row r="3637" spans="1:8" x14ac:dyDescent="0.25">
      <c r="A3637" t="s">
        <v>626</v>
      </c>
      <c r="B3637">
        <v>29</v>
      </c>
      <c r="C3637" t="s">
        <v>436</v>
      </c>
      <c r="D3637" t="s">
        <v>572</v>
      </c>
      <c r="E3637" t="s">
        <v>79</v>
      </c>
      <c r="F3637" t="s">
        <v>587</v>
      </c>
      <c r="G3637">
        <v>0</v>
      </c>
      <c r="H3637">
        <v>0.86050000000000004</v>
      </c>
    </row>
    <row r="3638" spans="1:8" x14ac:dyDescent="0.25">
      <c r="A3638" t="s">
        <v>626</v>
      </c>
      <c r="B3638">
        <v>30</v>
      </c>
      <c r="C3638" t="s">
        <v>437</v>
      </c>
      <c r="D3638" t="s">
        <v>573</v>
      </c>
      <c r="E3638" t="s">
        <v>79</v>
      </c>
      <c r="F3638" t="s">
        <v>587</v>
      </c>
      <c r="G3638">
        <v>0</v>
      </c>
      <c r="H3638">
        <v>0.90649999999999997</v>
      </c>
    </row>
    <row r="3639" spans="1:8" x14ac:dyDescent="0.25">
      <c r="A3639" t="s">
        <v>626</v>
      </c>
      <c r="B3639">
        <v>31</v>
      </c>
      <c r="C3639" t="s">
        <v>438</v>
      </c>
      <c r="D3639" t="s">
        <v>574</v>
      </c>
      <c r="E3639" t="s">
        <v>79</v>
      </c>
      <c r="F3639" t="s">
        <v>587</v>
      </c>
      <c r="G3639">
        <v>0</v>
      </c>
      <c r="H3639">
        <v>0.97299999999999998</v>
      </c>
    </row>
    <row r="3640" spans="1:8" x14ac:dyDescent="0.25">
      <c r="A3640" t="s">
        <v>626</v>
      </c>
      <c r="B3640">
        <v>32</v>
      </c>
      <c r="C3640" t="s">
        <v>439</v>
      </c>
      <c r="D3640" t="s">
        <v>575</v>
      </c>
      <c r="E3640" t="s">
        <v>79</v>
      </c>
      <c r="F3640" t="s">
        <v>587</v>
      </c>
      <c r="G3640">
        <v>0</v>
      </c>
      <c r="H3640">
        <v>0.92789999999999995</v>
      </c>
    </row>
    <row r="3641" spans="1:8" x14ac:dyDescent="0.25">
      <c r="A3641" t="s">
        <v>626</v>
      </c>
      <c r="B3641">
        <v>33</v>
      </c>
      <c r="C3641" t="s">
        <v>440</v>
      </c>
      <c r="D3641" t="s">
        <v>576</v>
      </c>
      <c r="E3641" t="s">
        <v>79</v>
      </c>
      <c r="F3641" t="s">
        <v>587</v>
      </c>
      <c r="G3641">
        <v>0</v>
      </c>
      <c r="H3641">
        <v>0.94579999999999997</v>
      </c>
    </row>
    <row r="3642" spans="1:8" x14ac:dyDescent="0.25">
      <c r="A3642" t="s">
        <v>626</v>
      </c>
      <c r="B3642">
        <v>34</v>
      </c>
      <c r="C3642" t="s">
        <v>441</v>
      </c>
      <c r="D3642" t="s">
        <v>577</v>
      </c>
      <c r="E3642" t="s">
        <v>79</v>
      </c>
      <c r="F3642" t="s">
        <v>587</v>
      </c>
      <c r="G3642">
        <v>0</v>
      </c>
      <c r="H3642">
        <v>0.97089999999999999</v>
      </c>
    </row>
    <row r="3643" spans="1:8" x14ac:dyDescent="0.25">
      <c r="A3643" t="s">
        <v>626</v>
      </c>
      <c r="B3643">
        <v>35</v>
      </c>
      <c r="C3643" t="s">
        <v>442</v>
      </c>
      <c r="D3643" t="s">
        <v>578</v>
      </c>
      <c r="E3643" t="s">
        <v>79</v>
      </c>
      <c r="F3643" t="s">
        <v>587</v>
      </c>
      <c r="G3643">
        <v>0</v>
      </c>
      <c r="H3643">
        <v>0.94689999999999996</v>
      </c>
    </row>
    <row r="3644" spans="1:8" x14ac:dyDescent="0.25">
      <c r="A3644" t="s">
        <v>626</v>
      </c>
      <c r="B3644">
        <v>36</v>
      </c>
      <c r="C3644" t="s">
        <v>443</v>
      </c>
      <c r="D3644" t="s">
        <v>579</v>
      </c>
      <c r="E3644" t="s">
        <v>79</v>
      </c>
      <c r="F3644" t="s">
        <v>587</v>
      </c>
      <c r="G3644">
        <v>0</v>
      </c>
      <c r="H3644">
        <v>0.97960000000000003</v>
      </c>
    </row>
    <row r="3645" spans="1:8" x14ac:dyDescent="0.25">
      <c r="A3645" t="s">
        <v>626</v>
      </c>
      <c r="B3645">
        <v>37</v>
      </c>
      <c r="C3645" t="s">
        <v>444</v>
      </c>
      <c r="D3645" t="s">
        <v>580</v>
      </c>
      <c r="E3645" t="s">
        <v>79</v>
      </c>
      <c r="F3645" t="s">
        <v>587</v>
      </c>
      <c r="G3645">
        <v>0</v>
      </c>
      <c r="H3645">
        <v>0.95820000000000005</v>
      </c>
    </row>
    <row r="3646" spans="1:8" x14ac:dyDescent="0.25">
      <c r="A3646" t="s">
        <v>626</v>
      </c>
      <c r="B3646">
        <v>38</v>
      </c>
      <c r="C3646" t="s">
        <v>445</v>
      </c>
      <c r="D3646" t="s">
        <v>581</v>
      </c>
      <c r="E3646" t="s">
        <v>79</v>
      </c>
      <c r="F3646" t="s">
        <v>587</v>
      </c>
      <c r="G3646">
        <v>0</v>
      </c>
      <c r="H3646">
        <v>0.93789999999999996</v>
      </c>
    </row>
    <row r="3647" spans="1:8" x14ac:dyDescent="0.25">
      <c r="A3647" t="s">
        <v>626</v>
      </c>
      <c r="B3647">
        <v>39</v>
      </c>
      <c r="C3647" t="s">
        <v>446</v>
      </c>
      <c r="D3647" t="s">
        <v>582</v>
      </c>
      <c r="E3647" t="s">
        <v>79</v>
      </c>
      <c r="F3647" t="s">
        <v>587</v>
      </c>
      <c r="G3647">
        <v>0</v>
      </c>
      <c r="H3647">
        <v>0.97809999999999997</v>
      </c>
    </row>
    <row r="3648" spans="1:8" x14ac:dyDescent="0.25">
      <c r="A3648" t="s">
        <v>626</v>
      </c>
      <c r="B3648">
        <v>40</v>
      </c>
      <c r="C3648" t="s">
        <v>447</v>
      </c>
      <c r="D3648" t="s">
        <v>583</v>
      </c>
      <c r="E3648" t="s">
        <v>79</v>
      </c>
      <c r="F3648" t="s">
        <v>587</v>
      </c>
      <c r="G3648">
        <v>0</v>
      </c>
      <c r="H3648">
        <v>0.97919999999999996</v>
      </c>
    </row>
    <row r="3649" spans="1:8" x14ac:dyDescent="0.25">
      <c r="A3649" t="s">
        <v>626</v>
      </c>
      <c r="B3649">
        <v>42</v>
      </c>
      <c r="C3649" t="s">
        <v>448</v>
      </c>
      <c r="D3649" t="s">
        <v>584</v>
      </c>
      <c r="E3649" t="s">
        <v>79</v>
      </c>
      <c r="F3649" t="s">
        <v>587</v>
      </c>
      <c r="G3649">
        <v>0</v>
      </c>
      <c r="H3649">
        <v>0.97919999999999996</v>
      </c>
    </row>
    <row r="3650" spans="1:8" x14ac:dyDescent="0.25">
      <c r="A3650" t="s">
        <v>596</v>
      </c>
      <c r="B3650">
        <v>1</v>
      </c>
      <c r="C3650" t="s">
        <v>78</v>
      </c>
      <c r="D3650" t="s">
        <v>29</v>
      </c>
      <c r="E3650" t="s">
        <v>79</v>
      </c>
      <c r="F3650" t="s">
        <v>466</v>
      </c>
      <c r="G3650">
        <v>1703.60401131396</v>
      </c>
      <c r="H3650">
        <v>7655996.4299999997</v>
      </c>
    </row>
    <row r="3651" spans="1:8" x14ac:dyDescent="0.25">
      <c r="A3651" t="s">
        <v>596</v>
      </c>
      <c r="B3651">
        <v>2</v>
      </c>
      <c r="C3651" t="s">
        <v>81</v>
      </c>
      <c r="D3651" t="s">
        <v>30</v>
      </c>
      <c r="E3651" t="s">
        <v>79</v>
      </c>
      <c r="F3651" t="s">
        <v>466</v>
      </c>
      <c r="G3651">
        <v>36.339676009256898</v>
      </c>
      <c r="H3651">
        <v>163310.5</v>
      </c>
    </row>
    <row r="3652" spans="1:8" x14ac:dyDescent="0.25">
      <c r="A3652" t="s">
        <v>596</v>
      </c>
      <c r="B3652">
        <v>3</v>
      </c>
      <c r="C3652" t="s">
        <v>82</v>
      </c>
      <c r="D3652" t="s">
        <v>31</v>
      </c>
      <c r="E3652" t="s">
        <v>79</v>
      </c>
      <c r="F3652" t="s">
        <v>466</v>
      </c>
      <c r="G3652">
        <v>348.860889688866</v>
      </c>
      <c r="H3652">
        <v>1567780.84</v>
      </c>
    </row>
    <row r="3653" spans="1:8" x14ac:dyDescent="0.25">
      <c r="A3653" t="s">
        <v>596</v>
      </c>
      <c r="B3653">
        <v>4</v>
      </c>
      <c r="C3653" t="s">
        <v>83</v>
      </c>
      <c r="D3653" t="s">
        <v>32</v>
      </c>
      <c r="E3653" t="s">
        <v>79</v>
      </c>
      <c r="F3653" t="s">
        <v>466</v>
      </c>
      <c r="G3653">
        <v>606.14579583440502</v>
      </c>
      <c r="H3653">
        <v>2724019.21</v>
      </c>
    </row>
    <row r="3654" spans="1:8" x14ac:dyDescent="0.25">
      <c r="A3654" t="s">
        <v>596</v>
      </c>
      <c r="B3654">
        <v>5</v>
      </c>
      <c r="C3654" t="s">
        <v>84</v>
      </c>
      <c r="D3654" t="s">
        <v>33</v>
      </c>
      <c r="E3654" t="s">
        <v>79</v>
      </c>
      <c r="F3654" t="s">
        <v>466</v>
      </c>
      <c r="G3654">
        <v>136.637181794806</v>
      </c>
      <c r="H3654">
        <v>614047.49</v>
      </c>
    </row>
    <row r="3655" spans="1:8" x14ac:dyDescent="0.25">
      <c r="A3655" t="s">
        <v>596</v>
      </c>
      <c r="B3655">
        <v>6</v>
      </c>
      <c r="C3655" t="s">
        <v>85</v>
      </c>
      <c r="D3655" t="s">
        <v>34</v>
      </c>
      <c r="E3655" t="s">
        <v>79</v>
      </c>
      <c r="F3655" t="s">
        <v>466</v>
      </c>
      <c r="G3655">
        <v>1.45358704037028</v>
      </c>
      <c r="H3655">
        <v>6532.42</v>
      </c>
    </row>
    <row r="3656" spans="1:8" x14ac:dyDescent="0.25">
      <c r="A3656" t="s">
        <v>596</v>
      </c>
      <c r="B3656">
        <v>7</v>
      </c>
      <c r="C3656" t="s">
        <v>86</v>
      </c>
      <c r="D3656" t="s">
        <v>35</v>
      </c>
      <c r="E3656" t="s">
        <v>79</v>
      </c>
      <c r="F3656" t="s">
        <v>466</v>
      </c>
      <c r="G3656">
        <v>1245.72409359733</v>
      </c>
      <c r="H3656">
        <v>5598284.0800000001</v>
      </c>
    </row>
    <row r="3657" spans="1:8" x14ac:dyDescent="0.25">
      <c r="A3657" t="s">
        <v>596</v>
      </c>
      <c r="B3657">
        <v>8</v>
      </c>
      <c r="C3657" t="s">
        <v>87</v>
      </c>
      <c r="D3657" t="s">
        <v>36</v>
      </c>
      <c r="E3657" t="s">
        <v>79</v>
      </c>
      <c r="F3657" t="s">
        <v>466</v>
      </c>
      <c r="G3657">
        <v>120.647724350733</v>
      </c>
      <c r="H3657">
        <v>542190.87</v>
      </c>
    </row>
    <row r="3658" spans="1:8" x14ac:dyDescent="0.25">
      <c r="A3658" t="s">
        <v>596</v>
      </c>
      <c r="B3658">
        <v>9</v>
      </c>
      <c r="C3658" t="s">
        <v>88</v>
      </c>
      <c r="D3658" t="s">
        <v>37</v>
      </c>
      <c r="E3658" t="s">
        <v>79</v>
      </c>
      <c r="F3658" t="s">
        <v>466</v>
      </c>
      <c r="G3658">
        <v>72.679352018513796</v>
      </c>
      <c r="H3658">
        <v>326621.01</v>
      </c>
    </row>
    <row r="3659" spans="1:8" x14ac:dyDescent="0.25">
      <c r="A3659" t="s">
        <v>596</v>
      </c>
      <c r="B3659">
        <v>10</v>
      </c>
      <c r="C3659" t="s">
        <v>455</v>
      </c>
      <c r="D3659" t="s">
        <v>38</v>
      </c>
      <c r="E3659" t="s">
        <v>79</v>
      </c>
      <c r="F3659" t="s">
        <v>466</v>
      </c>
      <c r="G3659">
        <v>4.3607611211108299</v>
      </c>
      <c r="H3659">
        <v>19597.259999999998</v>
      </c>
    </row>
    <row r="3660" spans="1:8" x14ac:dyDescent="0.25">
      <c r="A3660" t="s">
        <v>596</v>
      </c>
      <c r="B3660">
        <v>11</v>
      </c>
      <c r="C3660" t="s">
        <v>456</v>
      </c>
      <c r="D3660" t="s">
        <v>39</v>
      </c>
      <c r="E3660" t="s">
        <v>79</v>
      </c>
      <c r="F3660" t="s">
        <v>466</v>
      </c>
      <c r="G3660">
        <v>45.061198251478501</v>
      </c>
      <c r="H3660">
        <v>202505.02</v>
      </c>
    </row>
    <row r="3661" spans="1:8" x14ac:dyDescent="0.25">
      <c r="A3661" t="s">
        <v>596</v>
      </c>
      <c r="B3661">
        <v>12</v>
      </c>
      <c r="C3661" t="s">
        <v>419</v>
      </c>
      <c r="D3661" t="s">
        <v>40</v>
      </c>
      <c r="E3661" t="s">
        <v>79</v>
      </c>
      <c r="F3661" t="s">
        <v>466</v>
      </c>
      <c r="G3661">
        <v>1143.9730007714099</v>
      </c>
      <c r="H3661">
        <v>5141014.67</v>
      </c>
    </row>
    <row r="3662" spans="1:8" x14ac:dyDescent="0.25">
      <c r="A3662" t="s">
        <v>596</v>
      </c>
      <c r="B3662">
        <v>13</v>
      </c>
      <c r="C3662" t="s">
        <v>420</v>
      </c>
      <c r="D3662" t="s">
        <v>41</v>
      </c>
      <c r="E3662" t="s">
        <v>79</v>
      </c>
      <c r="F3662" t="s">
        <v>466</v>
      </c>
      <c r="G3662">
        <v>231.12033941887401</v>
      </c>
      <c r="H3662">
        <v>1038654.81</v>
      </c>
    </row>
    <row r="3663" spans="1:8" x14ac:dyDescent="0.25">
      <c r="A3663" t="s">
        <v>596</v>
      </c>
      <c r="B3663">
        <v>14</v>
      </c>
      <c r="C3663" t="s">
        <v>421</v>
      </c>
      <c r="D3663" t="s">
        <v>42</v>
      </c>
      <c r="E3663" t="s">
        <v>79</v>
      </c>
      <c r="F3663" t="s">
        <v>466</v>
      </c>
      <c r="G3663">
        <v>1303.8675752121401</v>
      </c>
      <c r="H3663">
        <v>5859580.8799999999</v>
      </c>
    </row>
    <row r="3664" spans="1:8" x14ac:dyDescent="0.25">
      <c r="A3664" t="s">
        <v>596</v>
      </c>
      <c r="B3664">
        <v>15</v>
      </c>
      <c r="C3664" t="s">
        <v>422</v>
      </c>
      <c r="D3664" t="s">
        <v>43</v>
      </c>
      <c r="E3664" t="s">
        <v>79</v>
      </c>
      <c r="F3664" t="s">
        <v>466</v>
      </c>
      <c r="G3664">
        <v>50.875546412959601</v>
      </c>
      <c r="H3664">
        <v>228634.71</v>
      </c>
    </row>
    <row r="3665" spans="1:8" x14ac:dyDescent="0.25">
      <c r="A3665" t="s">
        <v>596</v>
      </c>
      <c r="B3665">
        <v>16</v>
      </c>
      <c r="C3665" t="s">
        <v>423</v>
      </c>
      <c r="D3665" t="s">
        <v>44</v>
      </c>
      <c r="E3665" t="s">
        <v>79</v>
      </c>
      <c r="F3665" t="s">
        <v>466</v>
      </c>
      <c r="G3665">
        <v>21.8038056055541</v>
      </c>
      <c r="H3665">
        <v>97986.3</v>
      </c>
    </row>
    <row r="3666" spans="1:8" x14ac:dyDescent="0.25">
      <c r="A3666" t="s">
        <v>596</v>
      </c>
      <c r="B3666">
        <v>17</v>
      </c>
      <c r="C3666" t="s">
        <v>424</v>
      </c>
      <c r="D3666" t="s">
        <v>45</v>
      </c>
      <c r="E3666" t="s">
        <v>79</v>
      </c>
      <c r="F3666" t="s">
        <v>466</v>
      </c>
      <c r="G3666">
        <v>66.865003857032704</v>
      </c>
      <c r="H3666">
        <v>300491.33</v>
      </c>
    </row>
    <row r="3667" spans="1:8" x14ac:dyDescent="0.25">
      <c r="A3667" t="s">
        <v>596</v>
      </c>
      <c r="B3667">
        <v>18</v>
      </c>
      <c r="C3667" t="s">
        <v>425</v>
      </c>
      <c r="D3667" t="s">
        <v>46</v>
      </c>
      <c r="E3667" t="s">
        <v>79</v>
      </c>
      <c r="F3667" t="s">
        <v>466</v>
      </c>
      <c r="G3667">
        <v>50.875546412959601</v>
      </c>
      <c r="H3667">
        <v>228634.71</v>
      </c>
    </row>
    <row r="3668" spans="1:8" x14ac:dyDescent="0.25">
      <c r="A3668" t="s">
        <v>596</v>
      </c>
      <c r="B3668">
        <v>19</v>
      </c>
      <c r="C3668" t="s">
        <v>426</v>
      </c>
      <c r="D3668" t="s">
        <v>47</v>
      </c>
      <c r="E3668" t="s">
        <v>79</v>
      </c>
      <c r="F3668" t="s">
        <v>466</v>
      </c>
      <c r="G3668">
        <v>734.061455386989</v>
      </c>
      <c r="H3668">
        <v>3298872.18</v>
      </c>
    </row>
    <row r="3669" spans="1:8" x14ac:dyDescent="0.25">
      <c r="A3669" t="s">
        <v>596</v>
      </c>
      <c r="B3669">
        <v>20</v>
      </c>
      <c r="C3669" t="s">
        <v>427</v>
      </c>
      <c r="D3669" t="s">
        <v>48</v>
      </c>
      <c r="E3669" t="s">
        <v>79</v>
      </c>
      <c r="F3669" t="s">
        <v>466</v>
      </c>
      <c r="G3669">
        <v>69.772177937773193</v>
      </c>
      <c r="H3669">
        <v>313556.17</v>
      </c>
    </row>
    <row r="3670" spans="1:8" x14ac:dyDescent="0.25">
      <c r="A3670" t="s">
        <v>596</v>
      </c>
      <c r="B3670">
        <v>21</v>
      </c>
      <c r="C3670" t="s">
        <v>428</v>
      </c>
      <c r="D3670" t="s">
        <v>49</v>
      </c>
      <c r="E3670" t="s">
        <v>79</v>
      </c>
      <c r="F3670" t="s">
        <v>466</v>
      </c>
      <c r="G3670">
        <v>15.989457444073</v>
      </c>
      <c r="H3670">
        <v>71856.62</v>
      </c>
    </row>
    <row r="3671" spans="1:8" x14ac:dyDescent="0.25">
      <c r="A3671" t="s">
        <v>596</v>
      </c>
      <c r="B3671">
        <v>22</v>
      </c>
      <c r="C3671" t="s">
        <v>429</v>
      </c>
      <c r="D3671" t="s">
        <v>50</v>
      </c>
      <c r="E3671" t="s">
        <v>79</v>
      </c>
      <c r="F3671" t="s">
        <v>466</v>
      </c>
      <c r="G3671">
        <v>27.618153767035199</v>
      </c>
      <c r="H3671">
        <v>124115.98</v>
      </c>
    </row>
    <row r="3672" spans="1:8" x14ac:dyDescent="0.25">
      <c r="A3672" t="s">
        <v>596</v>
      </c>
      <c r="B3672">
        <v>23</v>
      </c>
      <c r="C3672" t="s">
        <v>430</v>
      </c>
      <c r="D3672" t="s">
        <v>51</v>
      </c>
      <c r="E3672" t="s">
        <v>79</v>
      </c>
      <c r="F3672" t="s">
        <v>466</v>
      </c>
      <c r="G3672">
        <v>1.45358704037028</v>
      </c>
      <c r="H3672">
        <v>6532.42</v>
      </c>
    </row>
    <row r="3673" spans="1:8" x14ac:dyDescent="0.25">
      <c r="A3673" t="s">
        <v>596</v>
      </c>
      <c r="B3673">
        <v>24</v>
      </c>
      <c r="C3673" t="s">
        <v>431</v>
      </c>
      <c r="D3673" t="s">
        <v>52</v>
      </c>
      <c r="E3673" t="s">
        <v>79</v>
      </c>
      <c r="F3673" t="s">
        <v>466</v>
      </c>
      <c r="G3673">
        <v>14.5358704037028</v>
      </c>
      <c r="H3673">
        <v>65324.2</v>
      </c>
    </row>
    <row r="3674" spans="1:8" x14ac:dyDescent="0.25">
      <c r="A3674" t="s">
        <v>596</v>
      </c>
      <c r="B3674">
        <v>25</v>
      </c>
      <c r="C3674" t="s">
        <v>432</v>
      </c>
      <c r="D3674" t="s">
        <v>53</v>
      </c>
      <c r="E3674" t="s">
        <v>79</v>
      </c>
      <c r="F3674" t="s">
        <v>466</v>
      </c>
      <c r="G3674">
        <v>36.339676009256898</v>
      </c>
      <c r="H3674">
        <v>163310.5</v>
      </c>
    </row>
    <row r="3675" spans="1:8" x14ac:dyDescent="0.25">
      <c r="A3675" t="s">
        <v>596</v>
      </c>
      <c r="B3675">
        <v>26</v>
      </c>
      <c r="C3675" t="s">
        <v>433</v>
      </c>
      <c r="D3675" t="s">
        <v>54</v>
      </c>
      <c r="E3675" t="s">
        <v>79</v>
      </c>
      <c r="F3675" t="s">
        <v>466</v>
      </c>
      <c r="G3675">
        <v>88.668809462586793</v>
      </c>
      <c r="H3675">
        <v>398477.63</v>
      </c>
    </row>
    <row r="3676" spans="1:8" x14ac:dyDescent="0.25">
      <c r="A3676" t="s">
        <v>596</v>
      </c>
      <c r="B3676">
        <v>27</v>
      </c>
      <c r="C3676" t="s">
        <v>434</v>
      </c>
      <c r="D3676" t="s">
        <v>55</v>
      </c>
      <c r="E3676" t="s">
        <v>79</v>
      </c>
      <c r="F3676" t="s">
        <v>466</v>
      </c>
      <c r="G3676">
        <v>101.751092825919</v>
      </c>
      <c r="H3676">
        <v>457269.41</v>
      </c>
    </row>
    <row r="3677" spans="1:8" x14ac:dyDescent="0.25">
      <c r="A3677" t="s">
        <v>596</v>
      </c>
      <c r="B3677">
        <v>28</v>
      </c>
      <c r="C3677" t="s">
        <v>435</v>
      </c>
      <c r="D3677" t="s">
        <v>56</v>
      </c>
      <c r="E3677" t="s">
        <v>79</v>
      </c>
      <c r="F3677" t="s">
        <v>466</v>
      </c>
      <c r="G3677">
        <v>23.257392645924401</v>
      </c>
      <c r="H3677">
        <v>104518.72</v>
      </c>
    </row>
    <row r="3678" spans="1:8" x14ac:dyDescent="0.25">
      <c r="A3678" t="s">
        <v>596</v>
      </c>
      <c r="B3678">
        <v>29</v>
      </c>
      <c r="C3678" t="s">
        <v>436</v>
      </c>
      <c r="D3678" t="s">
        <v>57</v>
      </c>
      <c r="E3678" t="s">
        <v>79</v>
      </c>
      <c r="F3678" t="s">
        <v>466</v>
      </c>
      <c r="G3678">
        <v>0</v>
      </c>
      <c r="H3678">
        <v>0</v>
      </c>
    </row>
    <row r="3679" spans="1:8" x14ac:dyDescent="0.25">
      <c r="A3679" t="s">
        <v>596</v>
      </c>
      <c r="B3679">
        <v>30</v>
      </c>
      <c r="C3679" t="s">
        <v>437</v>
      </c>
      <c r="D3679" t="s">
        <v>58</v>
      </c>
      <c r="E3679" t="s">
        <v>79</v>
      </c>
      <c r="F3679" t="s">
        <v>466</v>
      </c>
      <c r="G3679">
        <v>290.71740807405502</v>
      </c>
      <c r="H3679">
        <v>1306484.03</v>
      </c>
    </row>
    <row r="3680" spans="1:8" x14ac:dyDescent="0.25">
      <c r="A3680" t="s">
        <v>596</v>
      </c>
      <c r="B3680">
        <v>31</v>
      </c>
      <c r="C3680" t="s">
        <v>438</v>
      </c>
      <c r="D3680" t="s">
        <v>59</v>
      </c>
      <c r="E3680" t="s">
        <v>79</v>
      </c>
      <c r="F3680" t="s">
        <v>466</v>
      </c>
      <c r="G3680">
        <v>199.14142453072799</v>
      </c>
      <c r="H3680">
        <v>894941.56</v>
      </c>
    </row>
    <row r="3681" spans="1:8" x14ac:dyDescent="0.25">
      <c r="A3681" t="s">
        <v>596</v>
      </c>
      <c r="B3681">
        <v>32</v>
      </c>
      <c r="C3681" t="s">
        <v>439</v>
      </c>
      <c r="D3681" t="s">
        <v>60</v>
      </c>
      <c r="E3681" t="s">
        <v>79</v>
      </c>
      <c r="F3681" t="s">
        <v>466</v>
      </c>
      <c r="G3681">
        <v>82.854461301105701</v>
      </c>
      <c r="H3681">
        <v>372347.95</v>
      </c>
    </row>
    <row r="3682" spans="1:8" x14ac:dyDescent="0.25">
      <c r="A3682" t="s">
        <v>596</v>
      </c>
      <c r="B3682">
        <v>33</v>
      </c>
      <c r="C3682" t="s">
        <v>440</v>
      </c>
      <c r="D3682" t="s">
        <v>61</v>
      </c>
      <c r="E3682" t="s">
        <v>79</v>
      </c>
      <c r="F3682" t="s">
        <v>466</v>
      </c>
      <c r="G3682">
        <v>658.47492928773499</v>
      </c>
      <c r="H3682">
        <v>2959186.33</v>
      </c>
    </row>
    <row r="3683" spans="1:8" x14ac:dyDescent="0.25">
      <c r="A3683" t="s">
        <v>596</v>
      </c>
      <c r="B3683">
        <v>34</v>
      </c>
      <c r="C3683" t="s">
        <v>441</v>
      </c>
      <c r="D3683" t="s">
        <v>62</v>
      </c>
      <c r="E3683" t="s">
        <v>79</v>
      </c>
      <c r="F3683" t="s">
        <v>466</v>
      </c>
      <c r="G3683">
        <v>8.7215222422216492</v>
      </c>
      <c r="H3683">
        <v>39194.519999999997</v>
      </c>
    </row>
    <row r="3684" spans="1:8" x14ac:dyDescent="0.25">
      <c r="A3684" t="s">
        <v>596</v>
      </c>
      <c r="B3684">
        <v>35</v>
      </c>
      <c r="C3684" t="s">
        <v>442</v>
      </c>
      <c r="D3684" t="s">
        <v>63</v>
      </c>
      <c r="E3684" t="s">
        <v>79</v>
      </c>
      <c r="F3684" t="s">
        <v>466</v>
      </c>
      <c r="G3684">
        <v>422.99382874775</v>
      </c>
      <c r="H3684">
        <v>1900934.27</v>
      </c>
    </row>
    <row r="3685" spans="1:8" x14ac:dyDescent="0.25">
      <c r="A3685" t="s">
        <v>596</v>
      </c>
      <c r="B3685">
        <v>36</v>
      </c>
      <c r="C3685" t="s">
        <v>443</v>
      </c>
      <c r="D3685" t="s">
        <v>64</v>
      </c>
      <c r="E3685" t="s">
        <v>79</v>
      </c>
      <c r="F3685" t="s">
        <v>466</v>
      </c>
      <c r="G3685">
        <v>187.51272820776501</v>
      </c>
      <c r="H3685">
        <v>842682.2</v>
      </c>
    </row>
    <row r="3686" spans="1:8" x14ac:dyDescent="0.25">
      <c r="A3686" t="s">
        <v>596</v>
      </c>
      <c r="B3686">
        <v>37</v>
      </c>
      <c r="C3686" t="s">
        <v>444</v>
      </c>
      <c r="D3686" t="s">
        <v>65</v>
      </c>
      <c r="E3686" t="s">
        <v>79</v>
      </c>
      <c r="F3686" t="s">
        <v>466</v>
      </c>
      <c r="G3686">
        <v>151.173052198509</v>
      </c>
      <c r="H3686">
        <v>679371.7</v>
      </c>
    </row>
    <row r="3687" spans="1:8" x14ac:dyDescent="0.25">
      <c r="A3687" t="s">
        <v>596</v>
      </c>
      <c r="B3687">
        <v>38</v>
      </c>
      <c r="C3687" t="s">
        <v>445</v>
      </c>
      <c r="D3687" t="s">
        <v>66</v>
      </c>
      <c r="E3687" t="s">
        <v>79</v>
      </c>
      <c r="F3687" t="s">
        <v>466</v>
      </c>
      <c r="G3687">
        <v>232.57392645924401</v>
      </c>
      <c r="H3687">
        <v>1045187.23</v>
      </c>
    </row>
    <row r="3688" spans="1:8" x14ac:dyDescent="0.25">
      <c r="A3688" t="s">
        <v>596</v>
      </c>
      <c r="B3688">
        <v>39</v>
      </c>
      <c r="C3688" t="s">
        <v>446</v>
      </c>
      <c r="D3688" t="s">
        <v>67</v>
      </c>
      <c r="E3688" t="s">
        <v>79</v>
      </c>
      <c r="F3688" t="s">
        <v>466</v>
      </c>
      <c r="G3688">
        <v>159.89457444073</v>
      </c>
      <c r="H3688">
        <v>718566.22</v>
      </c>
    </row>
    <row r="3689" spans="1:8" x14ac:dyDescent="0.25">
      <c r="A3689" t="s">
        <v>596</v>
      </c>
      <c r="B3689">
        <v>40</v>
      </c>
      <c r="C3689" t="s">
        <v>447</v>
      </c>
      <c r="D3689" t="s">
        <v>68</v>
      </c>
      <c r="E3689" t="s">
        <v>79</v>
      </c>
      <c r="F3689" t="s">
        <v>466</v>
      </c>
      <c r="G3689">
        <v>65.411416816662395</v>
      </c>
      <c r="H3689">
        <v>293958.90999999997</v>
      </c>
    </row>
    <row r="3690" spans="1:8" x14ac:dyDescent="0.25">
      <c r="A3690" t="s">
        <v>596</v>
      </c>
      <c r="B3690">
        <v>42</v>
      </c>
      <c r="C3690" t="s">
        <v>448</v>
      </c>
      <c r="D3690" t="s">
        <v>69</v>
      </c>
      <c r="E3690" t="s">
        <v>79</v>
      </c>
      <c r="F3690" t="s">
        <v>466</v>
      </c>
      <c r="G3690">
        <v>542.18796605811303</v>
      </c>
      <c r="H3690">
        <v>2436592.7200000002</v>
      </c>
    </row>
    <row r="3691" spans="1:8" x14ac:dyDescent="0.25">
      <c r="A3691" t="s">
        <v>596</v>
      </c>
    </row>
    <row r="3692" spans="1:8" x14ac:dyDescent="0.25">
      <c r="A3692" t="s">
        <v>596</v>
      </c>
    </row>
    <row r="3693" spans="1:8" x14ac:dyDescent="0.25">
      <c r="A3693" t="s">
        <v>596</v>
      </c>
    </row>
    <row r="3694" spans="1:8" x14ac:dyDescent="0.25">
      <c r="A3694" t="s">
        <v>596</v>
      </c>
    </row>
    <row r="3695" spans="1:8" x14ac:dyDescent="0.25">
      <c r="A3695" t="s">
        <v>611</v>
      </c>
      <c r="B3695">
        <v>1</v>
      </c>
      <c r="C3695" t="s">
        <v>78</v>
      </c>
      <c r="D3695" t="s">
        <v>29</v>
      </c>
      <c r="E3695" t="s">
        <v>79</v>
      </c>
      <c r="F3695" t="s">
        <v>612</v>
      </c>
      <c r="G3695">
        <v>0</v>
      </c>
      <c r="H3695">
        <v>14329725.59</v>
      </c>
    </row>
    <row r="3696" spans="1:8" x14ac:dyDescent="0.25">
      <c r="A3696" t="s">
        <v>611</v>
      </c>
      <c r="B3696">
        <v>2</v>
      </c>
      <c r="C3696" t="s">
        <v>81</v>
      </c>
      <c r="D3696" t="s">
        <v>30</v>
      </c>
      <c r="E3696" t="s">
        <v>79</v>
      </c>
      <c r="F3696" t="s">
        <v>612</v>
      </c>
      <c r="G3696">
        <v>0</v>
      </c>
      <c r="H3696">
        <v>265467.67</v>
      </c>
    </row>
    <row r="3697" spans="1:8" x14ac:dyDescent="0.25">
      <c r="A3697" t="s">
        <v>611</v>
      </c>
      <c r="B3697">
        <v>3</v>
      </c>
      <c r="C3697" t="s">
        <v>82</v>
      </c>
      <c r="D3697" t="s">
        <v>31</v>
      </c>
      <c r="E3697" t="s">
        <v>79</v>
      </c>
      <c r="F3697" t="s">
        <v>612</v>
      </c>
      <c r="G3697">
        <v>0</v>
      </c>
      <c r="H3697">
        <v>5694014.1600000001</v>
      </c>
    </row>
    <row r="3698" spans="1:8" x14ac:dyDescent="0.25">
      <c r="A3698" t="s">
        <v>611</v>
      </c>
      <c r="B3698">
        <v>4</v>
      </c>
      <c r="C3698" t="s">
        <v>83</v>
      </c>
      <c r="D3698" t="s">
        <v>32</v>
      </c>
      <c r="E3698" t="s">
        <v>79</v>
      </c>
      <c r="F3698" t="s">
        <v>612</v>
      </c>
      <c r="G3698">
        <v>0</v>
      </c>
      <c r="H3698">
        <v>7751317.54</v>
      </c>
    </row>
    <row r="3699" spans="1:8" x14ac:dyDescent="0.25">
      <c r="A3699" t="s">
        <v>611</v>
      </c>
      <c r="B3699">
        <v>5</v>
      </c>
      <c r="C3699" t="s">
        <v>84</v>
      </c>
      <c r="D3699" t="s">
        <v>33</v>
      </c>
      <c r="E3699" t="s">
        <v>79</v>
      </c>
      <c r="F3699" t="s">
        <v>612</v>
      </c>
      <c r="G3699">
        <v>0</v>
      </c>
      <c r="H3699">
        <v>1384035.31</v>
      </c>
    </row>
    <row r="3700" spans="1:8" x14ac:dyDescent="0.25">
      <c r="A3700" t="s">
        <v>611</v>
      </c>
      <c r="B3700">
        <v>6</v>
      </c>
      <c r="C3700" t="s">
        <v>85</v>
      </c>
      <c r="D3700" t="s">
        <v>34</v>
      </c>
      <c r="E3700" t="s">
        <v>79</v>
      </c>
      <c r="F3700" t="s">
        <v>612</v>
      </c>
      <c r="G3700">
        <v>0</v>
      </c>
      <c r="H3700">
        <v>157378.22</v>
      </c>
    </row>
    <row r="3701" spans="1:8" x14ac:dyDescent="0.25">
      <c r="A3701" t="s">
        <v>611</v>
      </c>
      <c r="B3701">
        <v>7</v>
      </c>
      <c r="C3701" t="s">
        <v>86</v>
      </c>
      <c r="D3701" t="s">
        <v>35</v>
      </c>
      <c r="E3701" t="s">
        <v>79</v>
      </c>
      <c r="F3701" t="s">
        <v>612</v>
      </c>
      <c r="G3701">
        <v>0</v>
      </c>
      <c r="H3701">
        <v>9892584.7400000002</v>
      </c>
    </row>
    <row r="3702" spans="1:8" x14ac:dyDescent="0.25">
      <c r="A3702" t="s">
        <v>611</v>
      </c>
      <c r="B3702">
        <v>8</v>
      </c>
      <c r="C3702" t="s">
        <v>87</v>
      </c>
      <c r="D3702" t="s">
        <v>36</v>
      </c>
      <c r="E3702" t="s">
        <v>79</v>
      </c>
      <c r="F3702" t="s">
        <v>612</v>
      </c>
      <c r="G3702">
        <v>0</v>
      </c>
      <c r="H3702">
        <v>2001512.88</v>
      </c>
    </row>
    <row r="3703" spans="1:8" x14ac:dyDescent="0.25">
      <c r="A3703" t="s">
        <v>611</v>
      </c>
      <c r="B3703">
        <v>9</v>
      </c>
      <c r="C3703" t="s">
        <v>88</v>
      </c>
      <c r="D3703" t="s">
        <v>37</v>
      </c>
      <c r="E3703" t="s">
        <v>79</v>
      </c>
      <c r="F3703" t="s">
        <v>612</v>
      </c>
      <c r="G3703">
        <v>0</v>
      </c>
      <c r="H3703">
        <v>683368.12</v>
      </c>
    </row>
    <row r="3704" spans="1:8" x14ac:dyDescent="0.25">
      <c r="A3704" t="s">
        <v>611</v>
      </c>
      <c r="B3704">
        <v>10</v>
      </c>
      <c r="C3704" t="s">
        <v>455</v>
      </c>
      <c r="D3704" t="s">
        <v>38</v>
      </c>
      <c r="E3704" t="s">
        <v>79</v>
      </c>
      <c r="F3704" t="s">
        <v>612</v>
      </c>
      <c r="G3704">
        <v>0</v>
      </c>
      <c r="H3704">
        <v>202901.98</v>
      </c>
    </row>
    <row r="3705" spans="1:8" x14ac:dyDescent="0.25">
      <c r="A3705" t="s">
        <v>611</v>
      </c>
      <c r="B3705">
        <v>11</v>
      </c>
      <c r="C3705" t="s">
        <v>456</v>
      </c>
      <c r="D3705" t="s">
        <v>39</v>
      </c>
      <c r="E3705" t="s">
        <v>79</v>
      </c>
      <c r="F3705" t="s">
        <v>612</v>
      </c>
      <c r="G3705">
        <v>0</v>
      </c>
      <c r="H3705">
        <v>422290.76</v>
      </c>
    </row>
    <row r="3706" spans="1:8" x14ac:dyDescent="0.25">
      <c r="A3706" t="s">
        <v>611</v>
      </c>
      <c r="B3706">
        <v>12</v>
      </c>
      <c r="C3706" t="s">
        <v>419</v>
      </c>
      <c r="D3706" t="s">
        <v>40</v>
      </c>
      <c r="E3706" t="s">
        <v>79</v>
      </c>
      <c r="F3706" t="s">
        <v>612</v>
      </c>
      <c r="G3706">
        <v>0</v>
      </c>
      <c r="H3706">
        <v>8686595.5600000005</v>
      </c>
    </row>
    <row r="3707" spans="1:8" x14ac:dyDescent="0.25">
      <c r="A3707" t="s">
        <v>611</v>
      </c>
      <c r="B3707">
        <v>13</v>
      </c>
      <c r="C3707" t="s">
        <v>420</v>
      </c>
      <c r="D3707" t="s">
        <v>41</v>
      </c>
      <c r="E3707" t="s">
        <v>79</v>
      </c>
      <c r="F3707" t="s">
        <v>612</v>
      </c>
      <c r="G3707">
        <v>0</v>
      </c>
      <c r="H3707">
        <v>2521994.25</v>
      </c>
    </row>
    <row r="3708" spans="1:8" x14ac:dyDescent="0.25">
      <c r="A3708" t="s">
        <v>611</v>
      </c>
      <c r="B3708">
        <v>14</v>
      </c>
      <c r="C3708" t="s">
        <v>421</v>
      </c>
      <c r="D3708" t="s">
        <v>42</v>
      </c>
      <c r="E3708" t="s">
        <v>79</v>
      </c>
      <c r="F3708" t="s">
        <v>612</v>
      </c>
      <c r="G3708">
        <v>0</v>
      </c>
      <c r="H3708">
        <v>11579530.67</v>
      </c>
    </row>
    <row r="3709" spans="1:8" x14ac:dyDescent="0.25">
      <c r="A3709" t="s">
        <v>611</v>
      </c>
      <c r="B3709">
        <v>15</v>
      </c>
      <c r="C3709" t="s">
        <v>422</v>
      </c>
      <c r="D3709" t="s">
        <v>43</v>
      </c>
      <c r="E3709" t="s">
        <v>79</v>
      </c>
      <c r="F3709" t="s">
        <v>612</v>
      </c>
      <c r="G3709">
        <v>0</v>
      </c>
      <c r="H3709">
        <v>605637.97</v>
      </c>
    </row>
    <row r="3710" spans="1:8" x14ac:dyDescent="0.25">
      <c r="A3710" t="s">
        <v>611</v>
      </c>
      <c r="B3710">
        <v>16</v>
      </c>
      <c r="C3710" t="s">
        <v>423</v>
      </c>
      <c r="D3710" t="s">
        <v>44</v>
      </c>
      <c r="E3710" t="s">
        <v>79</v>
      </c>
      <c r="F3710" t="s">
        <v>612</v>
      </c>
      <c r="G3710">
        <v>0</v>
      </c>
      <c r="H3710">
        <v>437811.49</v>
      </c>
    </row>
    <row r="3711" spans="1:8" x14ac:dyDescent="0.25">
      <c r="A3711" t="s">
        <v>611</v>
      </c>
      <c r="B3711">
        <v>17</v>
      </c>
      <c r="C3711" t="s">
        <v>424</v>
      </c>
      <c r="D3711" t="s">
        <v>45</v>
      </c>
      <c r="E3711" t="s">
        <v>79</v>
      </c>
      <c r="F3711" t="s">
        <v>612</v>
      </c>
      <c r="G3711">
        <v>0</v>
      </c>
      <c r="H3711">
        <v>1079721.8</v>
      </c>
    </row>
    <row r="3712" spans="1:8" x14ac:dyDescent="0.25">
      <c r="A3712" t="s">
        <v>611</v>
      </c>
      <c r="B3712">
        <v>18</v>
      </c>
      <c r="C3712" t="s">
        <v>425</v>
      </c>
      <c r="D3712" t="s">
        <v>46</v>
      </c>
      <c r="E3712" t="s">
        <v>79</v>
      </c>
      <c r="F3712" t="s">
        <v>612</v>
      </c>
      <c r="G3712">
        <v>0</v>
      </c>
      <c r="H3712">
        <v>953838.49</v>
      </c>
    </row>
    <row r="3713" spans="1:8" x14ac:dyDescent="0.25">
      <c r="A3713" t="s">
        <v>611</v>
      </c>
      <c r="B3713">
        <v>19</v>
      </c>
      <c r="C3713" t="s">
        <v>426</v>
      </c>
      <c r="D3713" t="s">
        <v>47</v>
      </c>
      <c r="E3713" t="s">
        <v>79</v>
      </c>
      <c r="F3713" t="s">
        <v>612</v>
      </c>
      <c r="G3713">
        <v>0</v>
      </c>
      <c r="H3713">
        <v>8826007.4800000004</v>
      </c>
    </row>
    <row r="3714" spans="1:8" x14ac:dyDescent="0.25">
      <c r="A3714" t="s">
        <v>611</v>
      </c>
      <c r="B3714">
        <v>20</v>
      </c>
      <c r="C3714" t="s">
        <v>427</v>
      </c>
      <c r="D3714" t="s">
        <v>48</v>
      </c>
      <c r="E3714" t="s">
        <v>79</v>
      </c>
      <c r="F3714" t="s">
        <v>612</v>
      </c>
      <c r="G3714">
        <v>0</v>
      </c>
      <c r="H3714">
        <v>891375.4</v>
      </c>
    </row>
    <row r="3715" spans="1:8" x14ac:dyDescent="0.25">
      <c r="A3715" t="s">
        <v>611</v>
      </c>
      <c r="B3715">
        <v>21</v>
      </c>
      <c r="C3715" t="s">
        <v>428</v>
      </c>
      <c r="D3715" t="s">
        <v>49</v>
      </c>
      <c r="E3715" t="s">
        <v>79</v>
      </c>
      <c r="F3715" t="s">
        <v>612</v>
      </c>
      <c r="G3715">
        <v>0</v>
      </c>
      <c r="H3715">
        <v>443834.53</v>
      </c>
    </row>
    <row r="3716" spans="1:8" x14ac:dyDescent="0.25">
      <c r="A3716" t="s">
        <v>611</v>
      </c>
      <c r="B3716">
        <v>22</v>
      </c>
      <c r="C3716" t="s">
        <v>429</v>
      </c>
      <c r="D3716" t="s">
        <v>50</v>
      </c>
      <c r="E3716" t="s">
        <v>79</v>
      </c>
      <c r="F3716" t="s">
        <v>612</v>
      </c>
      <c r="G3716">
        <v>0</v>
      </c>
      <c r="H3716">
        <v>1444922.93</v>
      </c>
    </row>
    <row r="3717" spans="1:8" x14ac:dyDescent="0.25">
      <c r="A3717" t="s">
        <v>611</v>
      </c>
      <c r="B3717">
        <v>23</v>
      </c>
      <c r="C3717" t="s">
        <v>430</v>
      </c>
      <c r="D3717" t="s">
        <v>51</v>
      </c>
      <c r="E3717" t="s">
        <v>79</v>
      </c>
      <c r="F3717" t="s">
        <v>612</v>
      </c>
      <c r="G3717">
        <v>0</v>
      </c>
      <c r="H3717">
        <v>196411.77</v>
      </c>
    </row>
    <row r="3718" spans="1:8" x14ac:dyDescent="0.25">
      <c r="A3718" t="s">
        <v>611</v>
      </c>
      <c r="B3718">
        <v>24</v>
      </c>
      <c r="C3718" t="s">
        <v>431</v>
      </c>
      <c r="D3718" t="s">
        <v>52</v>
      </c>
      <c r="E3718" t="s">
        <v>79</v>
      </c>
      <c r="F3718" t="s">
        <v>612</v>
      </c>
      <c r="G3718">
        <v>0</v>
      </c>
      <c r="H3718">
        <v>362305.73</v>
      </c>
    </row>
    <row r="3719" spans="1:8" x14ac:dyDescent="0.25">
      <c r="A3719" t="s">
        <v>611</v>
      </c>
      <c r="B3719">
        <v>25</v>
      </c>
      <c r="C3719" t="s">
        <v>432</v>
      </c>
      <c r="D3719" t="s">
        <v>53</v>
      </c>
      <c r="E3719" t="s">
        <v>79</v>
      </c>
      <c r="F3719" t="s">
        <v>612</v>
      </c>
      <c r="G3719">
        <v>0</v>
      </c>
      <c r="H3719">
        <v>1633774.14</v>
      </c>
    </row>
    <row r="3720" spans="1:8" x14ac:dyDescent="0.25">
      <c r="A3720" t="s">
        <v>611</v>
      </c>
      <c r="B3720">
        <v>26</v>
      </c>
      <c r="C3720" t="s">
        <v>433</v>
      </c>
      <c r="D3720" t="s">
        <v>54</v>
      </c>
      <c r="E3720" t="s">
        <v>79</v>
      </c>
      <c r="F3720" t="s">
        <v>612</v>
      </c>
      <c r="G3720">
        <v>0</v>
      </c>
      <c r="H3720">
        <v>983086.65</v>
      </c>
    </row>
    <row r="3721" spans="1:8" x14ac:dyDescent="0.25">
      <c r="A3721" t="s">
        <v>611</v>
      </c>
      <c r="B3721">
        <v>27</v>
      </c>
      <c r="C3721" t="s">
        <v>434</v>
      </c>
      <c r="D3721" t="s">
        <v>55</v>
      </c>
      <c r="E3721" t="s">
        <v>79</v>
      </c>
      <c r="F3721" t="s">
        <v>612</v>
      </c>
      <c r="G3721">
        <v>0</v>
      </c>
      <c r="H3721">
        <v>651981.86</v>
      </c>
    </row>
    <row r="3722" spans="1:8" x14ac:dyDescent="0.25">
      <c r="A3722" t="s">
        <v>611</v>
      </c>
      <c r="B3722">
        <v>28</v>
      </c>
      <c r="C3722" t="s">
        <v>435</v>
      </c>
      <c r="D3722" t="s">
        <v>56</v>
      </c>
      <c r="E3722" t="s">
        <v>79</v>
      </c>
      <c r="F3722" t="s">
        <v>612</v>
      </c>
      <c r="G3722">
        <v>0</v>
      </c>
      <c r="H3722">
        <v>351661.38</v>
      </c>
    </row>
    <row r="3723" spans="1:8" x14ac:dyDescent="0.25">
      <c r="A3723" t="s">
        <v>611</v>
      </c>
      <c r="B3723">
        <v>29</v>
      </c>
      <c r="C3723" t="s">
        <v>436</v>
      </c>
      <c r="D3723" t="s">
        <v>57</v>
      </c>
      <c r="E3723" t="s">
        <v>79</v>
      </c>
      <c r="F3723" t="s">
        <v>612</v>
      </c>
      <c r="G3723">
        <v>0</v>
      </c>
      <c r="H3723">
        <v>76728.5</v>
      </c>
    </row>
    <row r="3724" spans="1:8" x14ac:dyDescent="0.25">
      <c r="A3724" t="s">
        <v>611</v>
      </c>
      <c r="B3724">
        <v>30</v>
      </c>
      <c r="C3724" t="s">
        <v>437</v>
      </c>
      <c r="D3724" t="s">
        <v>58</v>
      </c>
      <c r="E3724" t="s">
        <v>79</v>
      </c>
      <c r="F3724" t="s">
        <v>612</v>
      </c>
      <c r="G3724">
        <v>0</v>
      </c>
      <c r="H3724">
        <v>3905371.1</v>
      </c>
    </row>
    <row r="3725" spans="1:8" x14ac:dyDescent="0.25">
      <c r="A3725" t="s">
        <v>611</v>
      </c>
      <c r="B3725">
        <v>31</v>
      </c>
      <c r="C3725" t="s">
        <v>438</v>
      </c>
      <c r="D3725" t="s">
        <v>59</v>
      </c>
      <c r="E3725" t="s">
        <v>79</v>
      </c>
      <c r="F3725" t="s">
        <v>612</v>
      </c>
      <c r="G3725">
        <v>0</v>
      </c>
      <c r="H3725">
        <v>3095939.51</v>
      </c>
    </row>
    <row r="3726" spans="1:8" x14ac:dyDescent="0.25">
      <c r="A3726" t="s">
        <v>611</v>
      </c>
      <c r="B3726">
        <v>32</v>
      </c>
      <c r="C3726" t="s">
        <v>439</v>
      </c>
      <c r="D3726" t="s">
        <v>60</v>
      </c>
      <c r="E3726" t="s">
        <v>79</v>
      </c>
      <c r="F3726" t="s">
        <v>612</v>
      </c>
      <c r="G3726">
        <v>0</v>
      </c>
      <c r="H3726">
        <v>1673799.33</v>
      </c>
    </row>
    <row r="3727" spans="1:8" x14ac:dyDescent="0.25">
      <c r="A3727" t="s">
        <v>611</v>
      </c>
      <c r="B3727">
        <v>33</v>
      </c>
      <c r="C3727" t="s">
        <v>440</v>
      </c>
      <c r="D3727" t="s">
        <v>61</v>
      </c>
      <c r="E3727" t="s">
        <v>79</v>
      </c>
      <c r="F3727" t="s">
        <v>612</v>
      </c>
      <c r="G3727">
        <v>0</v>
      </c>
      <c r="H3727">
        <v>4849825.29</v>
      </c>
    </row>
    <row r="3728" spans="1:8" x14ac:dyDescent="0.25">
      <c r="A3728" t="s">
        <v>611</v>
      </c>
      <c r="B3728">
        <v>34</v>
      </c>
      <c r="C3728" t="s">
        <v>441</v>
      </c>
      <c r="D3728" t="s">
        <v>62</v>
      </c>
      <c r="E3728" t="s">
        <v>79</v>
      </c>
      <c r="F3728" t="s">
        <v>612</v>
      </c>
      <c r="G3728">
        <v>0</v>
      </c>
      <c r="H3728">
        <v>189131.63</v>
      </c>
    </row>
    <row r="3729" spans="1:8" x14ac:dyDescent="0.25">
      <c r="A3729" t="s">
        <v>611</v>
      </c>
      <c r="B3729">
        <v>35</v>
      </c>
      <c r="C3729" t="s">
        <v>442</v>
      </c>
      <c r="D3729" t="s">
        <v>63</v>
      </c>
      <c r="E3729" t="s">
        <v>79</v>
      </c>
      <c r="F3729" t="s">
        <v>612</v>
      </c>
      <c r="G3729">
        <v>0</v>
      </c>
      <c r="H3729">
        <v>7720449.0700000003</v>
      </c>
    </row>
    <row r="3730" spans="1:8" x14ac:dyDescent="0.25">
      <c r="A3730" t="s">
        <v>611</v>
      </c>
      <c r="B3730">
        <v>36</v>
      </c>
      <c r="C3730" t="s">
        <v>443</v>
      </c>
      <c r="D3730" t="s">
        <v>64</v>
      </c>
      <c r="E3730" t="s">
        <v>79</v>
      </c>
      <c r="F3730" t="s">
        <v>612</v>
      </c>
      <c r="G3730">
        <v>0</v>
      </c>
      <c r="H3730">
        <v>3448649.52</v>
      </c>
    </row>
    <row r="3731" spans="1:8" x14ac:dyDescent="0.25">
      <c r="A3731" t="s">
        <v>611</v>
      </c>
      <c r="B3731">
        <v>37</v>
      </c>
      <c r="C3731" t="s">
        <v>444</v>
      </c>
      <c r="D3731" t="s">
        <v>65</v>
      </c>
      <c r="E3731" t="s">
        <v>79</v>
      </c>
      <c r="F3731" t="s">
        <v>612</v>
      </c>
      <c r="G3731">
        <v>0</v>
      </c>
      <c r="H3731">
        <v>1455927.57</v>
      </c>
    </row>
    <row r="3732" spans="1:8" x14ac:dyDescent="0.25">
      <c r="A3732" t="s">
        <v>611</v>
      </c>
      <c r="B3732">
        <v>38</v>
      </c>
      <c r="C3732" t="s">
        <v>445</v>
      </c>
      <c r="D3732" t="s">
        <v>66</v>
      </c>
      <c r="E3732" t="s">
        <v>79</v>
      </c>
      <c r="F3732" t="s">
        <v>612</v>
      </c>
      <c r="G3732">
        <v>0</v>
      </c>
      <c r="H3732">
        <v>1523462.29</v>
      </c>
    </row>
    <row r="3733" spans="1:8" x14ac:dyDescent="0.25">
      <c r="A3733" t="s">
        <v>611</v>
      </c>
      <c r="B3733">
        <v>39</v>
      </c>
      <c r="C3733" t="s">
        <v>446</v>
      </c>
      <c r="D3733" t="s">
        <v>67</v>
      </c>
      <c r="E3733" t="s">
        <v>79</v>
      </c>
      <c r="F3733" t="s">
        <v>612</v>
      </c>
      <c r="G3733">
        <v>0</v>
      </c>
      <c r="H3733">
        <v>1375179.72</v>
      </c>
    </row>
    <row r="3734" spans="1:8" x14ac:dyDescent="0.25">
      <c r="A3734" t="s">
        <v>611</v>
      </c>
      <c r="B3734">
        <v>40</v>
      </c>
      <c r="C3734" t="s">
        <v>447</v>
      </c>
      <c r="D3734" t="s">
        <v>68</v>
      </c>
      <c r="E3734" t="s">
        <v>79</v>
      </c>
      <c r="F3734" t="s">
        <v>612</v>
      </c>
      <c r="G3734">
        <v>0</v>
      </c>
      <c r="H3734">
        <v>583091.36</v>
      </c>
    </row>
    <row r="3735" spans="1:8" x14ac:dyDescent="0.25">
      <c r="A3735" t="s">
        <v>611</v>
      </c>
      <c r="B3735">
        <v>42</v>
      </c>
      <c r="C3735" t="s">
        <v>448</v>
      </c>
      <c r="D3735" t="s">
        <v>69</v>
      </c>
      <c r="E3735" t="s">
        <v>79</v>
      </c>
      <c r="F3735" t="s">
        <v>612</v>
      </c>
      <c r="G3735">
        <v>0</v>
      </c>
      <c r="H3735">
        <v>7833396.8899999997</v>
      </c>
    </row>
    <row r="3736" spans="1:8" x14ac:dyDescent="0.25">
      <c r="A3736" t="s">
        <v>611</v>
      </c>
      <c r="B3736">
        <v>41</v>
      </c>
      <c r="C3736" t="s">
        <v>489</v>
      </c>
      <c r="D3736" t="s">
        <v>597</v>
      </c>
      <c r="E3736" t="s">
        <v>453</v>
      </c>
      <c r="F3736" t="s">
        <v>612</v>
      </c>
      <c r="G3736">
        <v>0</v>
      </c>
      <c r="H3736">
        <v>6900000</v>
      </c>
    </row>
    <row r="3737" spans="1:8" x14ac:dyDescent="0.25">
      <c r="A3737" t="s">
        <v>611</v>
      </c>
    </row>
    <row r="3738" spans="1:8" x14ac:dyDescent="0.25">
      <c r="A3738" t="s">
        <v>617</v>
      </c>
      <c r="B3738">
        <v>1</v>
      </c>
      <c r="C3738" t="s">
        <v>78</v>
      </c>
      <c r="D3738" t="s">
        <v>29</v>
      </c>
      <c r="E3738" t="s">
        <v>79</v>
      </c>
      <c r="F3738" t="s">
        <v>461</v>
      </c>
      <c r="G3738">
        <v>0</v>
      </c>
      <c r="H3738">
        <v>12333308.07</v>
      </c>
    </row>
    <row r="3739" spans="1:8" x14ac:dyDescent="0.25">
      <c r="A3739" t="s">
        <v>617</v>
      </c>
      <c r="B3739">
        <v>2</v>
      </c>
      <c r="C3739" t="s">
        <v>81</v>
      </c>
      <c r="D3739" t="s">
        <v>30</v>
      </c>
      <c r="E3739" t="s">
        <v>79</v>
      </c>
      <c r="F3739" t="s">
        <v>461</v>
      </c>
      <c r="G3739">
        <v>0</v>
      </c>
      <c r="H3739">
        <v>436250.15</v>
      </c>
    </row>
    <row r="3740" spans="1:8" x14ac:dyDescent="0.25">
      <c r="A3740" t="s">
        <v>617</v>
      </c>
      <c r="B3740">
        <v>3</v>
      </c>
      <c r="C3740" t="s">
        <v>82</v>
      </c>
      <c r="D3740" t="s">
        <v>31</v>
      </c>
      <c r="E3740" t="s">
        <v>79</v>
      </c>
      <c r="F3740" t="s">
        <v>461</v>
      </c>
      <c r="G3740">
        <v>0</v>
      </c>
      <c r="H3740">
        <v>1966054.02</v>
      </c>
    </row>
    <row r="3741" spans="1:8" x14ac:dyDescent="0.25">
      <c r="A3741" t="s">
        <v>617</v>
      </c>
      <c r="B3741">
        <v>4</v>
      </c>
      <c r="C3741" t="s">
        <v>83</v>
      </c>
      <c r="D3741" t="s">
        <v>32</v>
      </c>
      <c r="E3741" t="s">
        <v>79</v>
      </c>
      <c r="F3741" t="s">
        <v>461</v>
      </c>
      <c r="G3741">
        <v>0</v>
      </c>
      <c r="H3741">
        <v>3032100.66</v>
      </c>
    </row>
    <row r="3742" spans="1:8" x14ac:dyDescent="0.25">
      <c r="A3742" t="s">
        <v>617</v>
      </c>
      <c r="B3742">
        <v>5</v>
      </c>
      <c r="C3742" t="s">
        <v>84</v>
      </c>
      <c r="D3742" t="s">
        <v>33</v>
      </c>
      <c r="E3742" t="s">
        <v>79</v>
      </c>
      <c r="F3742" t="s">
        <v>461</v>
      </c>
      <c r="G3742">
        <v>0</v>
      </c>
      <c r="H3742">
        <v>678469.09</v>
      </c>
    </row>
    <row r="3743" spans="1:8" x14ac:dyDescent="0.25">
      <c r="A3743" t="s">
        <v>617</v>
      </c>
      <c r="B3743">
        <v>6</v>
      </c>
      <c r="C3743" t="s">
        <v>85</v>
      </c>
      <c r="D3743" t="s">
        <v>34</v>
      </c>
      <c r="E3743" t="s">
        <v>79</v>
      </c>
      <c r="F3743" t="s">
        <v>461</v>
      </c>
      <c r="G3743">
        <v>0</v>
      </c>
      <c r="H3743">
        <v>253381.92</v>
      </c>
    </row>
    <row r="3744" spans="1:8" x14ac:dyDescent="0.25">
      <c r="A3744" t="s">
        <v>617</v>
      </c>
      <c r="B3744">
        <v>7</v>
      </c>
      <c r="C3744" t="s">
        <v>86</v>
      </c>
      <c r="D3744" t="s">
        <v>35</v>
      </c>
      <c r="E3744" t="s">
        <v>79</v>
      </c>
      <c r="F3744" t="s">
        <v>461</v>
      </c>
      <c r="G3744">
        <v>0</v>
      </c>
      <c r="H3744">
        <v>10243284.439999999</v>
      </c>
    </row>
    <row r="3745" spans="1:8" x14ac:dyDescent="0.25">
      <c r="A3745" t="s">
        <v>617</v>
      </c>
      <c r="B3745">
        <v>8</v>
      </c>
      <c r="C3745" t="s">
        <v>87</v>
      </c>
      <c r="D3745" t="s">
        <v>36</v>
      </c>
      <c r="E3745" t="s">
        <v>79</v>
      </c>
      <c r="F3745" t="s">
        <v>461</v>
      </c>
      <c r="G3745">
        <v>0</v>
      </c>
      <c r="H3745">
        <v>956808.39</v>
      </c>
    </row>
    <row r="3746" spans="1:8" x14ac:dyDescent="0.25">
      <c r="A3746" t="s">
        <v>617</v>
      </c>
      <c r="B3746">
        <v>9</v>
      </c>
      <c r="C3746" t="s">
        <v>88</v>
      </c>
      <c r="D3746" t="s">
        <v>37</v>
      </c>
      <c r="E3746" t="s">
        <v>79</v>
      </c>
      <c r="F3746" t="s">
        <v>461</v>
      </c>
      <c r="G3746">
        <v>0</v>
      </c>
      <c r="H3746">
        <v>519822.78</v>
      </c>
    </row>
    <row r="3747" spans="1:8" x14ac:dyDescent="0.25">
      <c r="A3747" t="s">
        <v>617</v>
      </c>
      <c r="B3747">
        <v>10</v>
      </c>
      <c r="C3747" t="s">
        <v>455</v>
      </c>
      <c r="D3747" t="s">
        <v>38</v>
      </c>
      <c r="E3747" t="s">
        <v>79</v>
      </c>
      <c r="F3747" t="s">
        <v>461</v>
      </c>
      <c r="G3747">
        <v>0</v>
      </c>
      <c r="H3747">
        <v>442341.04</v>
      </c>
    </row>
    <row r="3748" spans="1:8" x14ac:dyDescent="0.25">
      <c r="A3748" t="s">
        <v>617</v>
      </c>
      <c r="B3748">
        <v>11</v>
      </c>
      <c r="C3748" t="s">
        <v>456</v>
      </c>
      <c r="D3748" t="s">
        <v>39</v>
      </c>
      <c r="E3748" t="s">
        <v>79</v>
      </c>
      <c r="F3748" t="s">
        <v>461</v>
      </c>
      <c r="G3748">
        <v>0</v>
      </c>
      <c r="H3748">
        <v>426193.1</v>
      </c>
    </row>
    <row r="3749" spans="1:8" x14ac:dyDescent="0.25">
      <c r="A3749" t="s">
        <v>617</v>
      </c>
      <c r="B3749">
        <v>12</v>
      </c>
      <c r="C3749" t="s">
        <v>419</v>
      </c>
      <c r="D3749" t="s">
        <v>40</v>
      </c>
      <c r="E3749" t="s">
        <v>79</v>
      </c>
      <c r="F3749" t="s">
        <v>461</v>
      </c>
      <c r="G3749">
        <v>0</v>
      </c>
      <c r="H3749">
        <v>8488259.5</v>
      </c>
    </row>
    <row r="3750" spans="1:8" x14ac:dyDescent="0.25">
      <c r="A3750" t="s">
        <v>617</v>
      </c>
      <c r="B3750">
        <v>13</v>
      </c>
      <c r="C3750" t="s">
        <v>420</v>
      </c>
      <c r="D3750" t="s">
        <v>41</v>
      </c>
      <c r="E3750" t="s">
        <v>79</v>
      </c>
      <c r="F3750" t="s">
        <v>461</v>
      </c>
      <c r="G3750">
        <v>0</v>
      </c>
      <c r="H3750">
        <v>2279238.88</v>
      </c>
    </row>
    <row r="3751" spans="1:8" x14ac:dyDescent="0.25">
      <c r="A3751" t="s">
        <v>617</v>
      </c>
      <c r="B3751">
        <v>14</v>
      </c>
      <c r="C3751" t="s">
        <v>421</v>
      </c>
      <c r="D3751" t="s">
        <v>42</v>
      </c>
      <c r="E3751" t="s">
        <v>79</v>
      </c>
      <c r="F3751" t="s">
        <v>461</v>
      </c>
      <c r="G3751">
        <v>0</v>
      </c>
      <c r="H3751">
        <v>8364033.79</v>
      </c>
    </row>
    <row r="3752" spans="1:8" x14ac:dyDescent="0.25">
      <c r="A3752" t="s">
        <v>617</v>
      </c>
      <c r="B3752">
        <v>15</v>
      </c>
      <c r="C3752" t="s">
        <v>422</v>
      </c>
      <c r="D3752" t="s">
        <v>43</v>
      </c>
      <c r="E3752" t="s">
        <v>79</v>
      </c>
      <c r="F3752" t="s">
        <v>461</v>
      </c>
      <c r="G3752">
        <v>0</v>
      </c>
      <c r="H3752">
        <v>608778.02</v>
      </c>
    </row>
    <row r="3753" spans="1:8" x14ac:dyDescent="0.25">
      <c r="A3753" t="s">
        <v>617</v>
      </c>
      <c r="B3753">
        <v>16</v>
      </c>
      <c r="C3753" t="s">
        <v>423</v>
      </c>
      <c r="D3753" t="s">
        <v>44</v>
      </c>
      <c r="E3753" t="s">
        <v>79</v>
      </c>
      <c r="F3753" t="s">
        <v>461</v>
      </c>
      <c r="G3753">
        <v>0</v>
      </c>
      <c r="H3753">
        <v>430300.91</v>
      </c>
    </row>
    <row r="3754" spans="1:8" x14ac:dyDescent="0.25">
      <c r="A3754" t="s">
        <v>617</v>
      </c>
      <c r="B3754">
        <v>17</v>
      </c>
      <c r="C3754" t="s">
        <v>424</v>
      </c>
      <c r="D3754" t="s">
        <v>45</v>
      </c>
      <c r="E3754" t="s">
        <v>79</v>
      </c>
      <c r="F3754" t="s">
        <v>461</v>
      </c>
      <c r="G3754">
        <v>0</v>
      </c>
      <c r="H3754">
        <v>668695.32999999996</v>
      </c>
    </row>
    <row r="3755" spans="1:8" x14ac:dyDescent="0.25">
      <c r="A3755" t="s">
        <v>617</v>
      </c>
      <c r="B3755">
        <v>18</v>
      </c>
      <c r="C3755" t="s">
        <v>425</v>
      </c>
      <c r="D3755" t="s">
        <v>46</v>
      </c>
      <c r="E3755" t="s">
        <v>79</v>
      </c>
      <c r="F3755" t="s">
        <v>461</v>
      </c>
      <c r="G3755">
        <v>0</v>
      </c>
      <c r="H3755">
        <v>678894.04</v>
      </c>
    </row>
    <row r="3756" spans="1:8" x14ac:dyDescent="0.25">
      <c r="A3756" t="s">
        <v>617</v>
      </c>
      <c r="B3756">
        <v>19</v>
      </c>
      <c r="C3756" t="s">
        <v>426</v>
      </c>
      <c r="D3756" t="s">
        <v>47</v>
      </c>
      <c r="E3756" t="s">
        <v>79</v>
      </c>
      <c r="F3756" t="s">
        <v>461</v>
      </c>
      <c r="G3756">
        <v>0</v>
      </c>
      <c r="H3756">
        <v>6414383.7199999997</v>
      </c>
    </row>
    <row r="3757" spans="1:8" x14ac:dyDescent="0.25">
      <c r="A3757" t="s">
        <v>617</v>
      </c>
      <c r="B3757">
        <v>20</v>
      </c>
      <c r="C3757" t="s">
        <v>427</v>
      </c>
      <c r="D3757" t="s">
        <v>48</v>
      </c>
      <c r="E3757" t="s">
        <v>79</v>
      </c>
      <c r="F3757" t="s">
        <v>461</v>
      </c>
      <c r="G3757">
        <v>0</v>
      </c>
      <c r="H3757">
        <v>578606.9</v>
      </c>
    </row>
    <row r="3758" spans="1:8" x14ac:dyDescent="0.25">
      <c r="A3758" t="s">
        <v>617</v>
      </c>
      <c r="B3758">
        <v>21</v>
      </c>
      <c r="C3758" t="s">
        <v>428</v>
      </c>
      <c r="D3758" t="s">
        <v>49</v>
      </c>
      <c r="E3758" t="s">
        <v>79</v>
      </c>
      <c r="F3758" t="s">
        <v>461</v>
      </c>
      <c r="G3758">
        <v>0</v>
      </c>
      <c r="H3758">
        <v>376049.54</v>
      </c>
    </row>
    <row r="3759" spans="1:8" x14ac:dyDescent="0.25">
      <c r="A3759" t="s">
        <v>617</v>
      </c>
      <c r="B3759">
        <v>22</v>
      </c>
      <c r="C3759" t="s">
        <v>429</v>
      </c>
      <c r="D3759" t="s">
        <v>50</v>
      </c>
      <c r="E3759" t="s">
        <v>79</v>
      </c>
      <c r="F3759" t="s">
        <v>461</v>
      </c>
      <c r="G3759">
        <v>0</v>
      </c>
      <c r="H3759">
        <v>829749.69</v>
      </c>
    </row>
    <row r="3760" spans="1:8" x14ac:dyDescent="0.25">
      <c r="A3760" t="s">
        <v>617</v>
      </c>
      <c r="B3760">
        <v>23</v>
      </c>
      <c r="C3760" t="s">
        <v>430</v>
      </c>
      <c r="D3760" t="s">
        <v>51</v>
      </c>
      <c r="E3760" t="s">
        <v>79</v>
      </c>
      <c r="F3760" t="s">
        <v>461</v>
      </c>
      <c r="G3760">
        <v>0</v>
      </c>
      <c r="H3760">
        <v>265422.03999999998</v>
      </c>
    </row>
    <row r="3761" spans="1:8" x14ac:dyDescent="0.25">
      <c r="A3761" t="s">
        <v>617</v>
      </c>
      <c r="B3761">
        <v>24</v>
      </c>
      <c r="C3761" t="s">
        <v>431</v>
      </c>
      <c r="D3761" t="s">
        <v>52</v>
      </c>
      <c r="E3761" t="s">
        <v>79</v>
      </c>
      <c r="F3761" t="s">
        <v>461</v>
      </c>
      <c r="G3761">
        <v>0</v>
      </c>
      <c r="H3761">
        <v>302250.65000000002</v>
      </c>
    </row>
    <row r="3762" spans="1:8" x14ac:dyDescent="0.25">
      <c r="A3762" t="s">
        <v>617</v>
      </c>
      <c r="B3762">
        <v>25</v>
      </c>
      <c r="C3762" t="s">
        <v>432</v>
      </c>
      <c r="D3762" t="s">
        <v>53</v>
      </c>
      <c r="E3762" t="s">
        <v>79</v>
      </c>
      <c r="F3762" t="s">
        <v>461</v>
      </c>
      <c r="G3762">
        <v>0</v>
      </c>
      <c r="H3762">
        <v>629317.04</v>
      </c>
    </row>
    <row r="3763" spans="1:8" x14ac:dyDescent="0.25">
      <c r="A3763" t="s">
        <v>617</v>
      </c>
      <c r="B3763">
        <v>26</v>
      </c>
      <c r="C3763" t="s">
        <v>433</v>
      </c>
      <c r="D3763" t="s">
        <v>54</v>
      </c>
      <c r="E3763" t="s">
        <v>79</v>
      </c>
      <c r="F3763" t="s">
        <v>461</v>
      </c>
      <c r="G3763">
        <v>0</v>
      </c>
      <c r="H3763">
        <v>866011.71</v>
      </c>
    </row>
    <row r="3764" spans="1:8" x14ac:dyDescent="0.25">
      <c r="A3764" t="s">
        <v>617</v>
      </c>
      <c r="B3764">
        <v>27</v>
      </c>
      <c r="C3764" t="s">
        <v>434</v>
      </c>
      <c r="D3764" t="s">
        <v>55</v>
      </c>
      <c r="E3764" t="s">
        <v>79</v>
      </c>
      <c r="F3764" t="s">
        <v>461</v>
      </c>
      <c r="G3764">
        <v>0</v>
      </c>
      <c r="H3764">
        <v>677477.55</v>
      </c>
    </row>
    <row r="3765" spans="1:8" x14ac:dyDescent="0.25">
      <c r="A3765" t="s">
        <v>617</v>
      </c>
      <c r="B3765">
        <v>28</v>
      </c>
      <c r="C3765" t="s">
        <v>435</v>
      </c>
      <c r="D3765" t="s">
        <v>56</v>
      </c>
      <c r="E3765" t="s">
        <v>79</v>
      </c>
      <c r="F3765" t="s">
        <v>461</v>
      </c>
      <c r="G3765">
        <v>0</v>
      </c>
      <c r="H3765">
        <v>459480.5</v>
      </c>
    </row>
    <row r="3766" spans="1:8" x14ac:dyDescent="0.25">
      <c r="A3766" t="s">
        <v>617</v>
      </c>
      <c r="B3766">
        <v>29</v>
      </c>
      <c r="C3766" t="s">
        <v>436</v>
      </c>
      <c r="D3766" t="s">
        <v>57</v>
      </c>
      <c r="E3766" t="s">
        <v>79</v>
      </c>
      <c r="F3766" t="s">
        <v>461</v>
      </c>
      <c r="G3766">
        <v>0</v>
      </c>
      <c r="H3766">
        <v>265422.06</v>
      </c>
    </row>
    <row r="3767" spans="1:8" x14ac:dyDescent="0.25">
      <c r="A3767" t="s">
        <v>617</v>
      </c>
      <c r="B3767">
        <v>30</v>
      </c>
      <c r="C3767" t="s">
        <v>437</v>
      </c>
      <c r="D3767" t="s">
        <v>58</v>
      </c>
      <c r="E3767" t="s">
        <v>79</v>
      </c>
      <c r="F3767" t="s">
        <v>461</v>
      </c>
      <c r="G3767">
        <v>0</v>
      </c>
      <c r="H3767">
        <v>2443976.0699999998</v>
      </c>
    </row>
    <row r="3768" spans="1:8" x14ac:dyDescent="0.25">
      <c r="A3768" t="s">
        <v>617</v>
      </c>
      <c r="B3768">
        <v>31</v>
      </c>
      <c r="C3768" t="s">
        <v>438</v>
      </c>
      <c r="D3768" t="s">
        <v>59</v>
      </c>
      <c r="E3768" t="s">
        <v>79</v>
      </c>
      <c r="F3768" t="s">
        <v>461</v>
      </c>
      <c r="G3768">
        <v>0</v>
      </c>
      <c r="H3768">
        <v>1184295.9099999999</v>
      </c>
    </row>
    <row r="3769" spans="1:8" x14ac:dyDescent="0.25">
      <c r="A3769" t="s">
        <v>617</v>
      </c>
      <c r="B3769">
        <v>32</v>
      </c>
      <c r="C3769" t="s">
        <v>439</v>
      </c>
      <c r="D3769" t="s">
        <v>60</v>
      </c>
      <c r="E3769" t="s">
        <v>79</v>
      </c>
      <c r="F3769" t="s">
        <v>461</v>
      </c>
      <c r="G3769">
        <v>0</v>
      </c>
      <c r="H3769">
        <v>1455977.73</v>
      </c>
    </row>
    <row r="3770" spans="1:8" x14ac:dyDescent="0.25">
      <c r="A3770" t="s">
        <v>617</v>
      </c>
      <c r="B3770">
        <v>33</v>
      </c>
      <c r="C3770" t="s">
        <v>440</v>
      </c>
      <c r="D3770" t="s">
        <v>61</v>
      </c>
      <c r="E3770" t="s">
        <v>79</v>
      </c>
      <c r="F3770" t="s">
        <v>461</v>
      </c>
      <c r="G3770">
        <v>0</v>
      </c>
      <c r="H3770">
        <v>5434317.6799999997</v>
      </c>
    </row>
    <row r="3771" spans="1:8" x14ac:dyDescent="0.25">
      <c r="A3771" t="s">
        <v>617</v>
      </c>
      <c r="B3771">
        <v>34</v>
      </c>
      <c r="C3771" t="s">
        <v>441</v>
      </c>
      <c r="D3771" t="s">
        <v>62</v>
      </c>
      <c r="E3771" t="s">
        <v>79</v>
      </c>
      <c r="F3771" t="s">
        <v>461</v>
      </c>
      <c r="G3771">
        <v>0</v>
      </c>
      <c r="H3771">
        <v>285252.84999999998</v>
      </c>
    </row>
    <row r="3772" spans="1:8" x14ac:dyDescent="0.25">
      <c r="A3772" t="s">
        <v>617</v>
      </c>
      <c r="B3772">
        <v>35</v>
      </c>
      <c r="C3772" t="s">
        <v>442</v>
      </c>
      <c r="D3772" t="s">
        <v>63</v>
      </c>
      <c r="E3772" t="s">
        <v>79</v>
      </c>
      <c r="F3772" t="s">
        <v>461</v>
      </c>
      <c r="G3772">
        <v>0</v>
      </c>
      <c r="H3772">
        <v>4775652.1399999997</v>
      </c>
    </row>
    <row r="3773" spans="1:8" x14ac:dyDescent="0.25">
      <c r="A3773" t="s">
        <v>617</v>
      </c>
      <c r="B3773">
        <v>36</v>
      </c>
      <c r="C3773" t="s">
        <v>443</v>
      </c>
      <c r="D3773" t="s">
        <v>64</v>
      </c>
      <c r="E3773" t="s">
        <v>79</v>
      </c>
      <c r="F3773" t="s">
        <v>461</v>
      </c>
      <c r="G3773">
        <v>0</v>
      </c>
      <c r="H3773">
        <v>2914815.71</v>
      </c>
    </row>
    <row r="3774" spans="1:8" x14ac:dyDescent="0.25">
      <c r="A3774" t="s">
        <v>617</v>
      </c>
      <c r="B3774">
        <v>37</v>
      </c>
      <c r="C3774" t="s">
        <v>444</v>
      </c>
      <c r="D3774" t="s">
        <v>65</v>
      </c>
      <c r="E3774" t="s">
        <v>79</v>
      </c>
      <c r="F3774" t="s">
        <v>461</v>
      </c>
      <c r="G3774">
        <v>0</v>
      </c>
      <c r="H3774">
        <v>1666184.12</v>
      </c>
    </row>
    <row r="3775" spans="1:8" x14ac:dyDescent="0.25">
      <c r="A3775" t="s">
        <v>617</v>
      </c>
      <c r="B3775">
        <v>38</v>
      </c>
      <c r="C3775" t="s">
        <v>445</v>
      </c>
      <c r="D3775" t="s">
        <v>66</v>
      </c>
      <c r="E3775" t="s">
        <v>79</v>
      </c>
      <c r="F3775" t="s">
        <v>461</v>
      </c>
      <c r="G3775">
        <v>0</v>
      </c>
      <c r="H3775">
        <v>2134190.7799999998</v>
      </c>
    </row>
    <row r="3776" spans="1:8" x14ac:dyDescent="0.25">
      <c r="A3776" t="s">
        <v>617</v>
      </c>
      <c r="B3776">
        <v>39</v>
      </c>
      <c r="C3776" t="s">
        <v>446</v>
      </c>
      <c r="D3776" t="s">
        <v>67</v>
      </c>
      <c r="E3776" t="s">
        <v>79</v>
      </c>
      <c r="F3776" t="s">
        <v>461</v>
      </c>
      <c r="G3776">
        <v>0</v>
      </c>
      <c r="H3776">
        <v>954966.97</v>
      </c>
    </row>
    <row r="3777" spans="1:8" x14ac:dyDescent="0.25">
      <c r="A3777" t="s">
        <v>617</v>
      </c>
      <c r="B3777">
        <v>40</v>
      </c>
      <c r="C3777" t="s">
        <v>447</v>
      </c>
      <c r="D3777" t="s">
        <v>68</v>
      </c>
      <c r="E3777" t="s">
        <v>79</v>
      </c>
      <c r="F3777" t="s">
        <v>461</v>
      </c>
      <c r="G3777">
        <v>0</v>
      </c>
      <c r="H3777">
        <v>1021683.43</v>
      </c>
    </row>
    <row r="3778" spans="1:8" x14ac:dyDescent="0.25">
      <c r="A3778" t="s">
        <v>617</v>
      </c>
      <c r="B3778">
        <v>42</v>
      </c>
      <c r="C3778" t="s">
        <v>448</v>
      </c>
      <c r="D3778" t="s">
        <v>69</v>
      </c>
      <c r="E3778" t="s">
        <v>79</v>
      </c>
      <c r="F3778" t="s">
        <v>461</v>
      </c>
      <c r="G3778">
        <v>0</v>
      </c>
      <c r="H3778">
        <v>4865457.28</v>
      </c>
    </row>
    <row r="3779" spans="1:8" x14ac:dyDescent="0.25">
      <c r="A3779" t="s">
        <v>617</v>
      </c>
      <c r="B3779">
        <v>68</v>
      </c>
      <c r="C3779" t="s">
        <v>89</v>
      </c>
      <c r="D3779" t="s">
        <v>90</v>
      </c>
      <c r="E3779" t="s">
        <v>91</v>
      </c>
      <c r="F3779" t="s">
        <v>461</v>
      </c>
      <c r="G3779">
        <v>0</v>
      </c>
      <c r="H3779">
        <v>150925.69</v>
      </c>
    </row>
    <row r="3780" spans="1:8" x14ac:dyDescent="0.25">
      <c r="A3780" t="s">
        <v>617</v>
      </c>
      <c r="B3780">
        <v>74</v>
      </c>
      <c r="C3780" t="s">
        <v>92</v>
      </c>
      <c r="D3780" t="s">
        <v>93</v>
      </c>
      <c r="E3780" t="s">
        <v>91</v>
      </c>
      <c r="F3780" t="s">
        <v>461</v>
      </c>
      <c r="G3780">
        <v>0</v>
      </c>
      <c r="H3780">
        <v>750465.06</v>
      </c>
    </row>
    <row r="3781" spans="1:8" x14ac:dyDescent="0.25">
      <c r="A3781" t="s">
        <v>617</v>
      </c>
      <c r="B3781">
        <v>81</v>
      </c>
      <c r="C3781" t="s">
        <v>94</v>
      </c>
      <c r="D3781" t="s">
        <v>95</v>
      </c>
      <c r="E3781" t="s">
        <v>91</v>
      </c>
      <c r="F3781" t="s">
        <v>461</v>
      </c>
      <c r="G3781">
        <v>0</v>
      </c>
      <c r="H3781">
        <v>56206.81</v>
      </c>
    </row>
    <row r="3782" spans="1:8" x14ac:dyDescent="0.25">
      <c r="A3782" t="s">
        <v>617</v>
      </c>
      <c r="B3782">
        <v>82</v>
      </c>
      <c r="C3782" t="s">
        <v>96</v>
      </c>
      <c r="D3782" t="s">
        <v>97</v>
      </c>
      <c r="E3782" t="s">
        <v>91</v>
      </c>
      <c r="F3782" t="s">
        <v>461</v>
      </c>
      <c r="G3782">
        <v>0</v>
      </c>
      <c r="H3782">
        <v>327717.84999999998</v>
      </c>
    </row>
    <row r="3783" spans="1:8" x14ac:dyDescent="0.25">
      <c r="A3783" t="s">
        <v>617</v>
      </c>
      <c r="B3783">
        <v>83</v>
      </c>
      <c r="C3783" t="s">
        <v>98</v>
      </c>
      <c r="D3783" t="s">
        <v>99</v>
      </c>
      <c r="E3783" t="s">
        <v>91</v>
      </c>
      <c r="F3783" t="s">
        <v>461</v>
      </c>
      <c r="G3783">
        <v>0</v>
      </c>
      <c r="H3783">
        <v>69738.080000000002</v>
      </c>
    </row>
    <row r="3784" spans="1:8" x14ac:dyDescent="0.25">
      <c r="A3784" t="s">
        <v>617</v>
      </c>
      <c r="B3784">
        <v>86</v>
      </c>
      <c r="C3784" t="s">
        <v>100</v>
      </c>
      <c r="D3784" t="s">
        <v>101</v>
      </c>
      <c r="E3784" t="s">
        <v>91</v>
      </c>
      <c r="F3784" t="s">
        <v>461</v>
      </c>
      <c r="G3784">
        <v>0</v>
      </c>
      <c r="H3784">
        <v>56801.59</v>
      </c>
    </row>
    <row r="3785" spans="1:8" x14ac:dyDescent="0.25">
      <c r="A3785" t="s">
        <v>617</v>
      </c>
      <c r="B3785">
        <v>87</v>
      </c>
      <c r="C3785" t="s">
        <v>102</v>
      </c>
      <c r="D3785" t="s">
        <v>103</v>
      </c>
      <c r="E3785" t="s">
        <v>91</v>
      </c>
      <c r="F3785" t="s">
        <v>461</v>
      </c>
      <c r="G3785">
        <v>0</v>
      </c>
      <c r="H3785">
        <v>50252.480000000003</v>
      </c>
    </row>
    <row r="3786" spans="1:8" x14ac:dyDescent="0.25">
      <c r="A3786" t="s">
        <v>617</v>
      </c>
      <c r="B3786">
        <v>89</v>
      </c>
      <c r="C3786" t="s">
        <v>104</v>
      </c>
      <c r="D3786" t="s">
        <v>105</v>
      </c>
      <c r="E3786" t="s">
        <v>91</v>
      </c>
      <c r="F3786" t="s">
        <v>461</v>
      </c>
      <c r="G3786">
        <v>0</v>
      </c>
      <c r="H3786">
        <v>50252.480000000003</v>
      </c>
    </row>
    <row r="3787" spans="1:8" x14ac:dyDescent="0.25">
      <c r="A3787" t="s">
        <v>617</v>
      </c>
      <c r="B3787">
        <v>91</v>
      </c>
      <c r="C3787" t="s">
        <v>106</v>
      </c>
      <c r="D3787" t="s">
        <v>107</v>
      </c>
      <c r="E3787" t="s">
        <v>91</v>
      </c>
      <c r="F3787" t="s">
        <v>461</v>
      </c>
      <c r="G3787">
        <v>0</v>
      </c>
      <c r="H3787">
        <v>50252.480000000003</v>
      </c>
    </row>
    <row r="3788" spans="1:8" x14ac:dyDescent="0.25">
      <c r="A3788" t="s">
        <v>617</v>
      </c>
      <c r="B3788">
        <v>92</v>
      </c>
      <c r="C3788" t="s">
        <v>108</v>
      </c>
      <c r="D3788" t="s">
        <v>109</v>
      </c>
      <c r="E3788" t="s">
        <v>91</v>
      </c>
      <c r="F3788" t="s">
        <v>461</v>
      </c>
      <c r="G3788">
        <v>0</v>
      </c>
      <c r="H3788">
        <v>50252.480000000003</v>
      </c>
    </row>
    <row r="3789" spans="1:8" x14ac:dyDescent="0.25">
      <c r="A3789" t="s">
        <v>617</v>
      </c>
      <c r="B3789">
        <v>93</v>
      </c>
      <c r="C3789" t="s">
        <v>110</v>
      </c>
      <c r="D3789" t="s">
        <v>111</v>
      </c>
      <c r="E3789" t="s">
        <v>91</v>
      </c>
      <c r="F3789" t="s">
        <v>461</v>
      </c>
      <c r="G3789">
        <v>0</v>
      </c>
      <c r="H3789">
        <v>223542.3</v>
      </c>
    </row>
    <row r="3790" spans="1:8" x14ac:dyDescent="0.25">
      <c r="A3790" t="s">
        <v>617</v>
      </c>
      <c r="B3790">
        <v>94</v>
      </c>
      <c r="C3790" t="s">
        <v>112</v>
      </c>
      <c r="D3790" t="s">
        <v>113</v>
      </c>
      <c r="E3790" t="s">
        <v>91</v>
      </c>
      <c r="F3790" t="s">
        <v>461</v>
      </c>
      <c r="G3790">
        <v>0</v>
      </c>
      <c r="H3790">
        <v>178880.4</v>
      </c>
    </row>
    <row r="3791" spans="1:8" x14ac:dyDescent="0.25">
      <c r="A3791" t="s">
        <v>617</v>
      </c>
      <c r="B3791">
        <v>95</v>
      </c>
      <c r="C3791" t="s">
        <v>114</v>
      </c>
      <c r="D3791" t="s">
        <v>115</v>
      </c>
      <c r="E3791" t="s">
        <v>91</v>
      </c>
      <c r="F3791" t="s">
        <v>461</v>
      </c>
      <c r="G3791">
        <v>0</v>
      </c>
      <c r="H3791">
        <v>76429.37</v>
      </c>
    </row>
    <row r="3792" spans="1:8" x14ac:dyDescent="0.25">
      <c r="A3792" t="s">
        <v>617</v>
      </c>
      <c r="B3792">
        <v>97</v>
      </c>
      <c r="C3792" t="s">
        <v>116</v>
      </c>
      <c r="D3792" t="s">
        <v>117</v>
      </c>
      <c r="E3792" t="s">
        <v>91</v>
      </c>
      <c r="F3792" t="s">
        <v>461</v>
      </c>
      <c r="G3792">
        <v>0</v>
      </c>
      <c r="H3792">
        <v>60370.28</v>
      </c>
    </row>
    <row r="3793" spans="1:8" x14ac:dyDescent="0.25">
      <c r="A3793" t="s">
        <v>617</v>
      </c>
      <c r="B3793">
        <v>98</v>
      </c>
      <c r="C3793" t="s">
        <v>118</v>
      </c>
      <c r="D3793" t="s">
        <v>119</v>
      </c>
      <c r="E3793" t="s">
        <v>91</v>
      </c>
      <c r="F3793" t="s">
        <v>461</v>
      </c>
      <c r="G3793">
        <v>0</v>
      </c>
      <c r="H3793">
        <v>66615.48</v>
      </c>
    </row>
    <row r="3794" spans="1:8" x14ac:dyDescent="0.25">
      <c r="A3794" t="s">
        <v>617</v>
      </c>
      <c r="B3794" t="s">
        <v>120</v>
      </c>
      <c r="C3794" t="s">
        <v>121</v>
      </c>
      <c r="D3794" t="s">
        <v>122</v>
      </c>
      <c r="E3794" t="s">
        <v>91</v>
      </c>
      <c r="F3794" t="s">
        <v>461</v>
      </c>
      <c r="G3794">
        <v>0</v>
      </c>
      <c r="H3794">
        <v>173378.68</v>
      </c>
    </row>
    <row r="3795" spans="1:8" x14ac:dyDescent="0.25">
      <c r="A3795" t="s">
        <v>617</v>
      </c>
      <c r="B3795" t="s">
        <v>123</v>
      </c>
      <c r="C3795" t="s">
        <v>124</v>
      </c>
      <c r="D3795" t="s">
        <v>125</v>
      </c>
      <c r="E3795" t="s">
        <v>91</v>
      </c>
      <c r="F3795" t="s">
        <v>461</v>
      </c>
      <c r="G3795">
        <v>0</v>
      </c>
      <c r="H3795">
        <v>54571.16</v>
      </c>
    </row>
    <row r="3796" spans="1:8" x14ac:dyDescent="0.25">
      <c r="A3796" t="s">
        <v>617</v>
      </c>
      <c r="B3796" t="s">
        <v>126</v>
      </c>
      <c r="C3796" t="s">
        <v>127</v>
      </c>
      <c r="D3796" t="s">
        <v>128</v>
      </c>
      <c r="E3796" t="s">
        <v>91</v>
      </c>
      <c r="F3796" t="s">
        <v>461</v>
      </c>
      <c r="G3796">
        <v>0</v>
      </c>
      <c r="H3796">
        <v>188991.68</v>
      </c>
    </row>
    <row r="3797" spans="1:8" x14ac:dyDescent="0.25">
      <c r="A3797" t="s">
        <v>617</v>
      </c>
      <c r="B3797" t="s">
        <v>129</v>
      </c>
      <c r="C3797" t="s">
        <v>130</v>
      </c>
      <c r="D3797" t="s">
        <v>131</v>
      </c>
      <c r="E3797" t="s">
        <v>91</v>
      </c>
      <c r="F3797" t="s">
        <v>461</v>
      </c>
      <c r="G3797">
        <v>0</v>
      </c>
      <c r="H3797">
        <v>381254.66</v>
      </c>
    </row>
    <row r="3798" spans="1:8" x14ac:dyDescent="0.25">
      <c r="A3798" t="s">
        <v>617</v>
      </c>
      <c r="B3798" t="s">
        <v>132</v>
      </c>
      <c r="C3798" t="s">
        <v>133</v>
      </c>
      <c r="D3798" t="s">
        <v>134</v>
      </c>
      <c r="E3798" t="s">
        <v>91</v>
      </c>
      <c r="F3798" t="s">
        <v>461</v>
      </c>
      <c r="G3798">
        <v>0</v>
      </c>
      <c r="H3798">
        <v>57247.68</v>
      </c>
    </row>
    <row r="3799" spans="1:8" x14ac:dyDescent="0.25">
      <c r="A3799" t="s">
        <v>617</v>
      </c>
      <c r="B3799" t="s">
        <v>135</v>
      </c>
      <c r="C3799" t="s">
        <v>136</v>
      </c>
      <c r="D3799" t="s">
        <v>137</v>
      </c>
      <c r="E3799" t="s">
        <v>91</v>
      </c>
      <c r="F3799" t="s">
        <v>461</v>
      </c>
      <c r="G3799">
        <v>0</v>
      </c>
      <c r="H3799">
        <v>144531.79999999999</v>
      </c>
    </row>
    <row r="3800" spans="1:8" x14ac:dyDescent="0.25">
      <c r="A3800" t="s">
        <v>617</v>
      </c>
      <c r="B3800" t="s">
        <v>138</v>
      </c>
      <c r="C3800" t="s">
        <v>139</v>
      </c>
      <c r="D3800" t="s">
        <v>140</v>
      </c>
      <c r="E3800" t="s">
        <v>91</v>
      </c>
      <c r="F3800" t="s">
        <v>461</v>
      </c>
      <c r="G3800">
        <v>0</v>
      </c>
      <c r="H3800">
        <v>50252.480000000003</v>
      </c>
    </row>
    <row r="3801" spans="1:8" x14ac:dyDescent="0.25">
      <c r="A3801" t="s">
        <v>617</v>
      </c>
      <c r="B3801" t="s">
        <v>141</v>
      </c>
      <c r="C3801" t="s">
        <v>142</v>
      </c>
      <c r="D3801" t="s">
        <v>143</v>
      </c>
      <c r="E3801" t="s">
        <v>91</v>
      </c>
      <c r="F3801" t="s">
        <v>461</v>
      </c>
      <c r="G3801">
        <v>0</v>
      </c>
      <c r="H3801">
        <v>50252.480000000003</v>
      </c>
    </row>
    <row r="3802" spans="1:8" x14ac:dyDescent="0.25">
      <c r="A3802" t="s">
        <v>617</v>
      </c>
      <c r="B3802" t="s">
        <v>144</v>
      </c>
      <c r="C3802" t="s">
        <v>145</v>
      </c>
      <c r="D3802" t="s">
        <v>146</v>
      </c>
      <c r="E3802" t="s">
        <v>91</v>
      </c>
      <c r="F3802" t="s">
        <v>461</v>
      </c>
      <c r="G3802">
        <v>0</v>
      </c>
      <c r="H3802">
        <v>100504.96000000001</v>
      </c>
    </row>
    <row r="3803" spans="1:8" x14ac:dyDescent="0.25">
      <c r="A3803" t="s">
        <v>617</v>
      </c>
      <c r="B3803" t="s">
        <v>147</v>
      </c>
      <c r="C3803" t="s">
        <v>148</v>
      </c>
      <c r="D3803" t="s">
        <v>149</v>
      </c>
      <c r="E3803" t="s">
        <v>91</v>
      </c>
      <c r="F3803" t="s">
        <v>461</v>
      </c>
      <c r="G3803">
        <v>0</v>
      </c>
      <c r="H3803">
        <v>81485.009999999995</v>
      </c>
    </row>
    <row r="3804" spans="1:8" x14ac:dyDescent="0.25">
      <c r="A3804" t="s">
        <v>617</v>
      </c>
      <c r="B3804" t="s">
        <v>150</v>
      </c>
      <c r="C3804" t="s">
        <v>151</v>
      </c>
      <c r="D3804" t="s">
        <v>152</v>
      </c>
      <c r="E3804" t="s">
        <v>91</v>
      </c>
      <c r="F3804" t="s">
        <v>461</v>
      </c>
      <c r="G3804">
        <v>0</v>
      </c>
      <c r="H3804">
        <v>135461.39000000001</v>
      </c>
    </row>
    <row r="3805" spans="1:8" x14ac:dyDescent="0.25">
      <c r="A3805" t="s">
        <v>617</v>
      </c>
      <c r="B3805" t="s">
        <v>153</v>
      </c>
      <c r="C3805" t="s">
        <v>154</v>
      </c>
      <c r="D3805" t="s">
        <v>155</v>
      </c>
      <c r="E3805" t="s">
        <v>91</v>
      </c>
      <c r="F3805" t="s">
        <v>461</v>
      </c>
      <c r="G3805">
        <v>0</v>
      </c>
      <c r="H3805">
        <v>113008.41</v>
      </c>
    </row>
    <row r="3806" spans="1:8" x14ac:dyDescent="0.25">
      <c r="A3806" t="s">
        <v>617</v>
      </c>
      <c r="B3806" t="s">
        <v>156</v>
      </c>
      <c r="C3806" t="s">
        <v>157</v>
      </c>
      <c r="D3806" t="s">
        <v>158</v>
      </c>
      <c r="E3806" t="s">
        <v>91</v>
      </c>
      <c r="F3806" t="s">
        <v>461</v>
      </c>
      <c r="G3806">
        <v>0</v>
      </c>
      <c r="H3806">
        <v>75091.11</v>
      </c>
    </row>
    <row r="3807" spans="1:8" x14ac:dyDescent="0.25">
      <c r="A3807" t="s">
        <v>617</v>
      </c>
      <c r="B3807" t="s">
        <v>159</v>
      </c>
      <c r="C3807" t="s">
        <v>160</v>
      </c>
      <c r="D3807" t="s">
        <v>161</v>
      </c>
      <c r="E3807" t="s">
        <v>91</v>
      </c>
      <c r="F3807" t="s">
        <v>461</v>
      </c>
      <c r="G3807">
        <v>0</v>
      </c>
      <c r="H3807">
        <v>77321.539999999994</v>
      </c>
    </row>
    <row r="3808" spans="1:8" x14ac:dyDescent="0.25">
      <c r="A3808" t="s">
        <v>617</v>
      </c>
      <c r="B3808" t="s">
        <v>162</v>
      </c>
      <c r="C3808" t="s">
        <v>163</v>
      </c>
      <c r="D3808" t="s">
        <v>164</v>
      </c>
      <c r="E3808" t="s">
        <v>91</v>
      </c>
      <c r="F3808" t="s">
        <v>461</v>
      </c>
      <c r="G3808">
        <v>0</v>
      </c>
      <c r="H3808">
        <v>101261.48</v>
      </c>
    </row>
    <row r="3809" spans="1:8" x14ac:dyDescent="0.25">
      <c r="A3809" t="s">
        <v>617</v>
      </c>
      <c r="B3809" t="s">
        <v>165</v>
      </c>
      <c r="C3809" t="s">
        <v>166</v>
      </c>
      <c r="D3809" t="s">
        <v>167</v>
      </c>
      <c r="E3809" t="s">
        <v>91</v>
      </c>
      <c r="F3809" t="s">
        <v>461</v>
      </c>
      <c r="G3809">
        <v>0</v>
      </c>
      <c r="H3809">
        <v>240588.94</v>
      </c>
    </row>
    <row r="3810" spans="1:8" x14ac:dyDescent="0.25">
      <c r="A3810" t="s">
        <v>617</v>
      </c>
      <c r="B3810" t="s">
        <v>168</v>
      </c>
      <c r="C3810" t="s">
        <v>169</v>
      </c>
      <c r="D3810" t="s">
        <v>170</v>
      </c>
      <c r="E3810" t="s">
        <v>91</v>
      </c>
      <c r="F3810" t="s">
        <v>461</v>
      </c>
      <c r="G3810">
        <v>0</v>
      </c>
      <c r="H3810">
        <v>60370.28</v>
      </c>
    </row>
    <row r="3811" spans="1:8" x14ac:dyDescent="0.25">
      <c r="A3811" t="s">
        <v>617</v>
      </c>
      <c r="B3811" t="s">
        <v>171</v>
      </c>
      <c r="C3811" t="s">
        <v>172</v>
      </c>
      <c r="D3811" t="s">
        <v>173</v>
      </c>
      <c r="E3811" t="s">
        <v>91</v>
      </c>
      <c r="F3811" t="s">
        <v>461</v>
      </c>
      <c r="G3811">
        <v>0</v>
      </c>
      <c r="H3811">
        <v>60965.06</v>
      </c>
    </row>
    <row r="3812" spans="1:8" x14ac:dyDescent="0.25">
      <c r="A3812" t="s">
        <v>617</v>
      </c>
      <c r="B3812" t="s">
        <v>174</v>
      </c>
      <c r="C3812" t="s">
        <v>175</v>
      </c>
      <c r="D3812" t="s">
        <v>176</v>
      </c>
      <c r="E3812" t="s">
        <v>91</v>
      </c>
      <c r="F3812" t="s">
        <v>461</v>
      </c>
      <c r="G3812">
        <v>0</v>
      </c>
      <c r="H3812">
        <v>50252.480000000003</v>
      </c>
    </row>
    <row r="3813" spans="1:8" x14ac:dyDescent="0.25">
      <c r="A3813" t="s">
        <v>617</v>
      </c>
      <c r="B3813" t="s">
        <v>177</v>
      </c>
      <c r="C3813" t="s">
        <v>178</v>
      </c>
      <c r="D3813" t="s">
        <v>179</v>
      </c>
      <c r="E3813" t="s">
        <v>91</v>
      </c>
      <c r="F3813" t="s">
        <v>461</v>
      </c>
      <c r="G3813">
        <v>0</v>
      </c>
      <c r="H3813">
        <v>159550.01999999999</v>
      </c>
    </row>
    <row r="3814" spans="1:8" x14ac:dyDescent="0.25">
      <c r="A3814" t="s">
        <v>617</v>
      </c>
      <c r="B3814" t="s">
        <v>180</v>
      </c>
      <c r="C3814" t="s">
        <v>181</v>
      </c>
      <c r="D3814" t="s">
        <v>182</v>
      </c>
      <c r="E3814" t="s">
        <v>91</v>
      </c>
      <c r="F3814" t="s">
        <v>461</v>
      </c>
      <c r="G3814">
        <v>0</v>
      </c>
      <c r="H3814">
        <v>150330.91</v>
      </c>
    </row>
    <row r="3815" spans="1:8" x14ac:dyDescent="0.25">
      <c r="A3815" t="s">
        <v>617</v>
      </c>
      <c r="B3815" t="s">
        <v>183</v>
      </c>
      <c r="C3815" t="s">
        <v>184</v>
      </c>
      <c r="D3815" t="s">
        <v>185</v>
      </c>
      <c r="E3815" t="s">
        <v>91</v>
      </c>
      <c r="F3815" t="s">
        <v>461</v>
      </c>
      <c r="G3815">
        <v>0</v>
      </c>
      <c r="H3815">
        <v>146613.53</v>
      </c>
    </row>
    <row r="3816" spans="1:8" x14ac:dyDescent="0.25">
      <c r="A3816" t="s">
        <v>617</v>
      </c>
      <c r="B3816" t="s">
        <v>186</v>
      </c>
      <c r="C3816" t="s">
        <v>187</v>
      </c>
      <c r="D3816" t="s">
        <v>188</v>
      </c>
      <c r="E3816" t="s">
        <v>91</v>
      </c>
      <c r="F3816" t="s">
        <v>461</v>
      </c>
      <c r="G3816">
        <v>0</v>
      </c>
      <c r="H3816">
        <v>165943.92000000001</v>
      </c>
    </row>
    <row r="3817" spans="1:8" x14ac:dyDescent="0.25">
      <c r="A3817" t="s">
        <v>617</v>
      </c>
      <c r="B3817" t="s">
        <v>189</v>
      </c>
      <c r="C3817" t="s">
        <v>190</v>
      </c>
      <c r="D3817" t="s">
        <v>191</v>
      </c>
      <c r="E3817" t="s">
        <v>91</v>
      </c>
      <c r="F3817" t="s">
        <v>461</v>
      </c>
      <c r="G3817">
        <v>0</v>
      </c>
      <c r="H3817">
        <v>101558.87</v>
      </c>
    </row>
    <row r="3818" spans="1:8" x14ac:dyDescent="0.25">
      <c r="A3818" t="s">
        <v>617</v>
      </c>
      <c r="B3818" t="s">
        <v>192</v>
      </c>
      <c r="C3818" t="s">
        <v>193</v>
      </c>
      <c r="D3818" t="s">
        <v>194</v>
      </c>
      <c r="E3818" t="s">
        <v>91</v>
      </c>
      <c r="F3818" t="s">
        <v>461</v>
      </c>
      <c r="G3818">
        <v>0</v>
      </c>
      <c r="H3818">
        <v>56801.59</v>
      </c>
    </row>
    <row r="3819" spans="1:8" x14ac:dyDescent="0.25">
      <c r="A3819" t="s">
        <v>617</v>
      </c>
      <c r="B3819" t="s">
        <v>195</v>
      </c>
      <c r="C3819" t="s">
        <v>196</v>
      </c>
      <c r="D3819" t="s">
        <v>197</v>
      </c>
      <c r="E3819" t="s">
        <v>91</v>
      </c>
      <c r="F3819" t="s">
        <v>461</v>
      </c>
      <c r="G3819">
        <v>0</v>
      </c>
      <c r="H3819">
        <v>117171.87</v>
      </c>
    </row>
    <row r="3820" spans="1:8" x14ac:dyDescent="0.25">
      <c r="A3820" t="s">
        <v>617</v>
      </c>
      <c r="B3820" t="s">
        <v>198</v>
      </c>
      <c r="C3820" t="s">
        <v>199</v>
      </c>
      <c r="D3820" t="s">
        <v>200</v>
      </c>
      <c r="E3820" t="s">
        <v>91</v>
      </c>
      <c r="F3820" t="s">
        <v>461</v>
      </c>
      <c r="G3820">
        <v>0</v>
      </c>
      <c r="H3820">
        <v>80592.83</v>
      </c>
    </row>
    <row r="3821" spans="1:8" x14ac:dyDescent="0.25">
      <c r="A3821" t="s">
        <v>617</v>
      </c>
      <c r="B3821" t="s">
        <v>201</v>
      </c>
      <c r="C3821" t="s">
        <v>202</v>
      </c>
      <c r="D3821" t="s">
        <v>203</v>
      </c>
      <c r="E3821" t="s">
        <v>91</v>
      </c>
      <c r="F3821" t="s">
        <v>461</v>
      </c>
      <c r="G3821">
        <v>0</v>
      </c>
      <c r="H3821">
        <v>234195.04</v>
      </c>
    </row>
    <row r="3822" spans="1:8" x14ac:dyDescent="0.25">
      <c r="A3822" t="s">
        <v>617</v>
      </c>
      <c r="B3822" t="s">
        <v>204</v>
      </c>
      <c r="C3822" t="s">
        <v>205</v>
      </c>
      <c r="D3822" t="s">
        <v>206</v>
      </c>
      <c r="E3822" t="s">
        <v>91</v>
      </c>
      <c r="F3822" t="s">
        <v>461</v>
      </c>
      <c r="G3822">
        <v>0</v>
      </c>
      <c r="H3822">
        <v>258729.77</v>
      </c>
    </row>
    <row r="3823" spans="1:8" x14ac:dyDescent="0.25">
      <c r="A3823" t="s">
        <v>617</v>
      </c>
      <c r="B3823" t="s">
        <v>207</v>
      </c>
      <c r="C3823" t="s">
        <v>208</v>
      </c>
      <c r="D3823" t="s">
        <v>209</v>
      </c>
      <c r="E3823" t="s">
        <v>91</v>
      </c>
      <c r="F3823" t="s">
        <v>461</v>
      </c>
      <c r="G3823">
        <v>0</v>
      </c>
      <c r="H3823">
        <v>148100.48000000001</v>
      </c>
    </row>
    <row r="3824" spans="1:8" x14ac:dyDescent="0.25">
      <c r="A3824" t="s">
        <v>617</v>
      </c>
      <c r="B3824" t="s">
        <v>210</v>
      </c>
      <c r="C3824" t="s">
        <v>211</v>
      </c>
      <c r="D3824" t="s">
        <v>212</v>
      </c>
      <c r="E3824" t="s">
        <v>91</v>
      </c>
      <c r="F3824" t="s">
        <v>461</v>
      </c>
      <c r="G3824">
        <v>0</v>
      </c>
      <c r="H3824">
        <v>79403.27</v>
      </c>
    </row>
    <row r="3825" spans="1:8" x14ac:dyDescent="0.25">
      <c r="A3825" t="s">
        <v>617</v>
      </c>
      <c r="B3825" t="s">
        <v>213</v>
      </c>
      <c r="C3825" t="s">
        <v>214</v>
      </c>
      <c r="D3825" t="s">
        <v>215</v>
      </c>
      <c r="E3825" t="s">
        <v>91</v>
      </c>
      <c r="F3825" t="s">
        <v>461</v>
      </c>
      <c r="G3825">
        <v>0</v>
      </c>
      <c r="H3825">
        <v>0</v>
      </c>
    </row>
    <row r="3826" spans="1:8" x14ac:dyDescent="0.25">
      <c r="A3826" t="s">
        <v>617</v>
      </c>
      <c r="B3826" t="s">
        <v>216</v>
      </c>
      <c r="C3826" t="s">
        <v>217</v>
      </c>
      <c r="D3826" t="s">
        <v>218</v>
      </c>
      <c r="E3826" t="s">
        <v>91</v>
      </c>
      <c r="F3826" t="s">
        <v>461</v>
      </c>
      <c r="G3826">
        <v>0</v>
      </c>
      <c r="H3826">
        <v>50252.480000000003</v>
      </c>
    </row>
    <row r="3827" spans="1:8" x14ac:dyDescent="0.25">
      <c r="A3827" t="s">
        <v>617</v>
      </c>
      <c r="B3827" t="s">
        <v>219</v>
      </c>
      <c r="C3827" t="s">
        <v>220</v>
      </c>
      <c r="D3827" t="s">
        <v>221</v>
      </c>
      <c r="E3827" t="s">
        <v>91</v>
      </c>
      <c r="F3827" t="s">
        <v>461</v>
      </c>
      <c r="G3827">
        <v>0</v>
      </c>
      <c r="H3827">
        <v>77321.539999999994</v>
      </c>
    </row>
    <row r="3828" spans="1:8" x14ac:dyDescent="0.25">
      <c r="A3828" t="s">
        <v>617</v>
      </c>
      <c r="B3828" t="s">
        <v>222</v>
      </c>
      <c r="C3828" t="s">
        <v>223</v>
      </c>
      <c r="D3828" t="s">
        <v>224</v>
      </c>
      <c r="E3828" t="s">
        <v>91</v>
      </c>
      <c r="F3828" t="s">
        <v>461</v>
      </c>
      <c r="G3828">
        <v>0</v>
      </c>
      <c r="H3828">
        <v>50252.480000000003</v>
      </c>
    </row>
    <row r="3829" spans="1:8" x14ac:dyDescent="0.25">
      <c r="A3829" t="s">
        <v>617</v>
      </c>
      <c r="B3829" t="s">
        <v>225</v>
      </c>
      <c r="C3829" t="s">
        <v>226</v>
      </c>
      <c r="D3829" t="s">
        <v>227</v>
      </c>
      <c r="E3829" t="s">
        <v>91</v>
      </c>
      <c r="F3829" t="s">
        <v>461</v>
      </c>
      <c r="G3829">
        <v>0</v>
      </c>
      <c r="H3829">
        <v>94421.49</v>
      </c>
    </row>
    <row r="3830" spans="1:8" x14ac:dyDescent="0.25">
      <c r="A3830" t="s">
        <v>617</v>
      </c>
      <c r="B3830" t="s">
        <v>228</v>
      </c>
      <c r="C3830" t="s">
        <v>229</v>
      </c>
      <c r="D3830" t="s">
        <v>230</v>
      </c>
      <c r="E3830" t="s">
        <v>91</v>
      </c>
      <c r="F3830" t="s">
        <v>461</v>
      </c>
      <c r="G3830">
        <v>0</v>
      </c>
      <c r="H3830">
        <v>50252.480000000003</v>
      </c>
    </row>
    <row r="3831" spans="1:8" x14ac:dyDescent="0.25">
      <c r="A3831" t="s">
        <v>617</v>
      </c>
      <c r="B3831" t="s">
        <v>231</v>
      </c>
      <c r="C3831" t="s">
        <v>232</v>
      </c>
      <c r="D3831" t="s">
        <v>233</v>
      </c>
      <c r="E3831" t="s">
        <v>91</v>
      </c>
      <c r="F3831" t="s">
        <v>461</v>
      </c>
      <c r="G3831">
        <v>0</v>
      </c>
      <c r="H3831">
        <v>68399.820000000007</v>
      </c>
    </row>
    <row r="3832" spans="1:8" x14ac:dyDescent="0.25">
      <c r="A3832" t="s">
        <v>617</v>
      </c>
      <c r="B3832" t="s">
        <v>234</v>
      </c>
      <c r="C3832" t="s">
        <v>235</v>
      </c>
      <c r="D3832" t="s">
        <v>236</v>
      </c>
      <c r="E3832" t="s">
        <v>91</v>
      </c>
      <c r="F3832" t="s">
        <v>461</v>
      </c>
      <c r="G3832">
        <v>0</v>
      </c>
      <c r="H3832">
        <v>53232.9</v>
      </c>
    </row>
    <row r="3833" spans="1:8" x14ac:dyDescent="0.25">
      <c r="A3833" t="s">
        <v>617</v>
      </c>
      <c r="B3833" t="s">
        <v>237</v>
      </c>
      <c r="C3833" t="s">
        <v>238</v>
      </c>
      <c r="D3833" t="s">
        <v>239</v>
      </c>
      <c r="E3833" t="s">
        <v>91</v>
      </c>
      <c r="F3833" t="s">
        <v>461</v>
      </c>
      <c r="G3833">
        <v>0</v>
      </c>
      <c r="H3833">
        <v>100666.69</v>
      </c>
    </row>
    <row r="3834" spans="1:8" x14ac:dyDescent="0.25">
      <c r="A3834" t="s">
        <v>617</v>
      </c>
      <c r="B3834" t="s">
        <v>240</v>
      </c>
      <c r="C3834" t="s">
        <v>241</v>
      </c>
      <c r="D3834" t="s">
        <v>242</v>
      </c>
      <c r="E3834" t="s">
        <v>91</v>
      </c>
      <c r="F3834" t="s">
        <v>461</v>
      </c>
      <c r="G3834">
        <v>0</v>
      </c>
      <c r="H3834">
        <v>73604.160000000003</v>
      </c>
    </row>
    <row r="3835" spans="1:8" x14ac:dyDescent="0.25">
      <c r="A3835" t="s">
        <v>617</v>
      </c>
      <c r="B3835" t="s">
        <v>243</v>
      </c>
      <c r="C3835" t="s">
        <v>244</v>
      </c>
      <c r="D3835" t="s">
        <v>245</v>
      </c>
      <c r="E3835" t="s">
        <v>91</v>
      </c>
      <c r="F3835" t="s">
        <v>461</v>
      </c>
      <c r="G3835">
        <v>0</v>
      </c>
      <c r="H3835">
        <v>312111.35999999999</v>
      </c>
    </row>
    <row r="3836" spans="1:8" x14ac:dyDescent="0.25">
      <c r="A3836" t="s">
        <v>617</v>
      </c>
      <c r="B3836" t="s">
        <v>246</v>
      </c>
      <c r="C3836" t="s">
        <v>247</v>
      </c>
      <c r="D3836" t="s">
        <v>248</v>
      </c>
      <c r="E3836" t="s">
        <v>91</v>
      </c>
      <c r="F3836" t="s">
        <v>461</v>
      </c>
      <c r="G3836">
        <v>0</v>
      </c>
      <c r="H3836">
        <v>150330.91</v>
      </c>
    </row>
    <row r="3837" spans="1:8" x14ac:dyDescent="0.25">
      <c r="A3837" t="s">
        <v>617</v>
      </c>
      <c r="B3837" t="s">
        <v>249</v>
      </c>
      <c r="C3837" t="s">
        <v>250</v>
      </c>
      <c r="D3837" t="s">
        <v>251</v>
      </c>
      <c r="E3837" t="s">
        <v>91</v>
      </c>
      <c r="F3837" t="s">
        <v>461</v>
      </c>
      <c r="G3837">
        <v>0</v>
      </c>
      <c r="H3837">
        <v>50252.480000000003</v>
      </c>
    </row>
    <row r="3838" spans="1:8" x14ac:dyDescent="0.25">
      <c r="A3838" t="s">
        <v>617</v>
      </c>
      <c r="B3838" t="s">
        <v>252</v>
      </c>
      <c r="C3838" t="s">
        <v>253</v>
      </c>
      <c r="D3838" t="s">
        <v>254</v>
      </c>
      <c r="E3838" t="s">
        <v>91</v>
      </c>
      <c r="F3838" t="s">
        <v>461</v>
      </c>
      <c r="G3838">
        <v>0</v>
      </c>
      <c r="H3838">
        <v>119550.99</v>
      </c>
    </row>
    <row r="3839" spans="1:8" x14ac:dyDescent="0.25">
      <c r="A3839" t="s">
        <v>617</v>
      </c>
      <c r="B3839" t="s">
        <v>255</v>
      </c>
      <c r="C3839" t="s">
        <v>256</v>
      </c>
      <c r="D3839" t="s">
        <v>257</v>
      </c>
      <c r="E3839" t="s">
        <v>91</v>
      </c>
      <c r="F3839" t="s">
        <v>461</v>
      </c>
      <c r="G3839">
        <v>0</v>
      </c>
      <c r="H3839">
        <v>53678.99</v>
      </c>
    </row>
    <row r="3840" spans="1:8" x14ac:dyDescent="0.25">
      <c r="A3840" t="s">
        <v>617</v>
      </c>
      <c r="B3840" t="s">
        <v>258</v>
      </c>
      <c r="C3840" t="s">
        <v>259</v>
      </c>
      <c r="D3840" t="s">
        <v>260</v>
      </c>
      <c r="E3840" t="s">
        <v>91</v>
      </c>
      <c r="F3840" t="s">
        <v>461</v>
      </c>
      <c r="G3840">
        <v>0</v>
      </c>
      <c r="H3840">
        <v>259473.24</v>
      </c>
    </row>
    <row r="3841" spans="1:8" x14ac:dyDescent="0.25">
      <c r="A3841" t="s">
        <v>617</v>
      </c>
      <c r="B3841" t="s">
        <v>261</v>
      </c>
      <c r="C3841" t="s">
        <v>262</v>
      </c>
      <c r="D3841" t="s">
        <v>263</v>
      </c>
      <c r="E3841" t="s">
        <v>91</v>
      </c>
      <c r="F3841" t="s">
        <v>461</v>
      </c>
      <c r="G3841">
        <v>0</v>
      </c>
      <c r="H3841">
        <v>148843.96</v>
      </c>
    </row>
    <row r="3842" spans="1:8" x14ac:dyDescent="0.25">
      <c r="A3842" t="s">
        <v>617</v>
      </c>
      <c r="B3842" t="s">
        <v>264</v>
      </c>
      <c r="C3842" t="s">
        <v>265</v>
      </c>
      <c r="D3842" t="s">
        <v>266</v>
      </c>
      <c r="E3842" t="s">
        <v>91</v>
      </c>
      <c r="F3842" t="s">
        <v>461</v>
      </c>
      <c r="G3842">
        <v>0</v>
      </c>
      <c r="H3842">
        <v>202522.95</v>
      </c>
    </row>
    <row r="3843" spans="1:8" x14ac:dyDescent="0.25">
      <c r="A3843" t="s">
        <v>617</v>
      </c>
      <c r="B3843" t="s">
        <v>267</v>
      </c>
      <c r="C3843" t="s">
        <v>268</v>
      </c>
      <c r="D3843" t="s">
        <v>269</v>
      </c>
      <c r="E3843" t="s">
        <v>91</v>
      </c>
      <c r="F3843" t="s">
        <v>461</v>
      </c>
      <c r="G3843">
        <v>0</v>
      </c>
      <c r="H3843">
        <v>208470.76</v>
      </c>
    </row>
    <row r="3844" spans="1:8" x14ac:dyDescent="0.25">
      <c r="A3844" t="s">
        <v>617</v>
      </c>
      <c r="B3844" t="s">
        <v>270</v>
      </c>
      <c r="C3844" t="s">
        <v>271</v>
      </c>
      <c r="D3844" t="s">
        <v>272</v>
      </c>
      <c r="E3844" t="s">
        <v>91</v>
      </c>
      <c r="F3844" t="s">
        <v>461</v>
      </c>
      <c r="G3844">
        <v>0</v>
      </c>
      <c r="H3844">
        <v>137245.73000000001</v>
      </c>
    </row>
    <row r="3845" spans="1:8" x14ac:dyDescent="0.25">
      <c r="A3845" t="s">
        <v>617</v>
      </c>
      <c r="B3845" t="s">
        <v>273</v>
      </c>
      <c r="C3845" t="s">
        <v>274</v>
      </c>
      <c r="D3845" t="s">
        <v>275</v>
      </c>
      <c r="E3845" t="s">
        <v>91</v>
      </c>
      <c r="F3845" t="s">
        <v>461</v>
      </c>
      <c r="G3845">
        <v>0</v>
      </c>
      <c r="H3845">
        <v>84905</v>
      </c>
    </row>
    <row r="3846" spans="1:8" x14ac:dyDescent="0.25">
      <c r="A3846" t="s">
        <v>617</v>
      </c>
      <c r="B3846" t="s">
        <v>276</v>
      </c>
      <c r="C3846" t="s">
        <v>277</v>
      </c>
      <c r="D3846" t="s">
        <v>278</v>
      </c>
      <c r="E3846" t="s">
        <v>91</v>
      </c>
      <c r="F3846" t="s">
        <v>461</v>
      </c>
      <c r="G3846">
        <v>0</v>
      </c>
      <c r="H3846">
        <v>166092.60999999999</v>
      </c>
    </row>
    <row r="3847" spans="1:8" x14ac:dyDescent="0.25">
      <c r="A3847" t="s">
        <v>617</v>
      </c>
      <c r="B3847" t="s">
        <v>279</v>
      </c>
      <c r="C3847" t="s">
        <v>280</v>
      </c>
      <c r="D3847" t="s">
        <v>281</v>
      </c>
      <c r="E3847" t="s">
        <v>91</v>
      </c>
      <c r="F3847" t="s">
        <v>461</v>
      </c>
      <c r="G3847">
        <v>0</v>
      </c>
      <c r="H3847">
        <v>50252.480000000003</v>
      </c>
    </row>
    <row r="3848" spans="1:8" x14ac:dyDescent="0.25">
      <c r="A3848" t="s">
        <v>617</v>
      </c>
      <c r="B3848" t="s">
        <v>282</v>
      </c>
      <c r="C3848" t="s">
        <v>283</v>
      </c>
      <c r="D3848" t="s">
        <v>284</v>
      </c>
      <c r="E3848" t="s">
        <v>91</v>
      </c>
      <c r="F3848" t="s">
        <v>461</v>
      </c>
      <c r="G3848">
        <v>0</v>
      </c>
      <c r="H3848">
        <v>60518.97</v>
      </c>
    </row>
    <row r="3849" spans="1:8" x14ac:dyDescent="0.25">
      <c r="A3849" t="s">
        <v>617</v>
      </c>
      <c r="B3849" t="s">
        <v>285</v>
      </c>
      <c r="C3849" t="s">
        <v>286</v>
      </c>
      <c r="D3849" t="s">
        <v>287</v>
      </c>
      <c r="E3849" t="s">
        <v>91</v>
      </c>
      <c r="F3849" t="s">
        <v>461</v>
      </c>
      <c r="G3849">
        <v>0</v>
      </c>
      <c r="H3849">
        <v>102897.12</v>
      </c>
    </row>
    <row r="3850" spans="1:8" x14ac:dyDescent="0.25">
      <c r="A3850" t="s">
        <v>617</v>
      </c>
      <c r="B3850" t="s">
        <v>288</v>
      </c>
      <c r="C3850" t="s">
        <v>289</v>
      </c>
      <c r="D3850" t="s">
        <v>290</v>
      </c>
      <c r="E3850" t="s">
        <v>91</v>
      </c>
      <c r="F3850" t="s">
        <v>461</v>
      </c>
      <c r="G3850">
        <v>0</v>
      </c>
      <c r="H3850">
        <v>70927.64</v>
      </c>
    </row>
    <row r="3851" spans="1:8" x14ac:dyDescent="0.25">
      <c r="A3851" t="s">
        <v>617</v>
      </c>
      <c r="B3851" t="s">
        <v>291</v>
      </c>
      <c r="C3851" t="s">
        <v>292</v>
      </c>
      <c r="D3851" t="s">
        <v>293</v>
      </c>
      <c r="E3851" t="s">
        <v>91</v>
      </c>
      <c r="F3851" t="s">
        <v>461</v>
      </c>
      <c r="G3851">
        <v>0</v>
      </c>
      <c r="H3851">
        <v>0</v>
      </c>
    </row>
    <row r="3852" spans="1:8" x14ac:dyDescent="0.25">
      <c r="A3852" t="s">
        <v>617</v>
      </c>
      <c r="B3852" t="s">
        <v>294</v>
      </c>
      <c r="C3852" t="s">
        <v>295</v>
      </c>
      <c r="D3852" t="s">
        <v>296</v>
      </c>
      <c r="E3852" t="s">
        <v>91</v>
      </c>
      <c r="F3852" t="s">
        <v>461</v>
      </c>
      <c r="G3852">
        <v>0</v>
      </c>
      <c r="H3852">
        <v>64533.75</v>
      </c>
    </row>
    <row r="3853" spans="1:8" x14ac:dyDescent="0.25">
      <c r="A3853" t="s">
        <v>617</v>
      </c>
      <c r="B3853" t="s">
        <v>297</v>
      </c>
      <c r="C3853" t="s">
        <v>298</v>
      </c>
      <c r="D3853" t="s">
        <v>299</v>
      </c>
      <c r="E3853" t="s">
        <v>91</v>
      </c>
      <c r="F3853" t="s">
        <v>461</v>
      </c>
      <c r="G3853">
        <v>0</v>
      </c>
      <c r="H3853">
        <v>143044.85</v>
      </c>
    </row>
    <row r="3854" spans="1:8" x14ac:dyDescent="0.25">
      <c r="A3854" t="s">
        <v>617</v>
      </c>
      <c r="B3854" t="s">
        <v>300</v>
      </c>
      <c r="C3854" t="s">
        <v>301</v>
      </c>
      <c r="D3854" t="s">
        <v>302</v>
      </c>
      <c r="E3854" t="s">
        <v>91</v>
      </c>
      <c r="F3854" t="s">
        <v>461</v>
      </c>
      <c r="G3854">
        <v>0</v>
      </c>
      <c r="H3854">
        <v>50252.480000000003</v>
      </c>
    </row>
    <row r="3855" spans="1:8" x14ac:dyDescent="0.25">
      <c r="A3855" t="s">
        <v>617</v>
      </c>
      <c r="B3855" t="s">
        <v>303</v>
      </c>
      <c r="C3855" t="s">
        <v>304</v>
      </c>
      <c r="D3855" t="s">
        <v>305</v>
      </c>
      <c r="E3855" t="s">
        <v>91</v>
      </c>
      <c r="F3855" t="s">
        <v>461</v>
      </c>
      <c r="G3855">
        <v>0</v>
      </c>
      <c r="H3855">
        <v>99031.05</v>
      </c>
    </row>
    <row r="3856" spans="1:8" x14ac:dyDescent="0.25">
      <c r="A3856" t="s">
        <v>617</v>
      </c>
      <c r="B3856" t="s">
        <v>306</v>
      </c>
      <c r="C3856" t="s">
        <v>307</v>
      </c>
      <c r="D3856" t="s">
        <v>308</v>
      </c>
      <c r="E3856" t="s">
        <v>91</v>
      </c>
      <c r="F3856" t="s">
        <v>461</v>
      </c>
      <c r="G3856">
        <v>0</v>
      </c>
      <c r="H3856">
        <v>67210.259999999995</v>
      </c>
    </row>
    <row r="3857" spans="1:8" x14ac:dyDescent="0.25">
      <c r="A3857" t="s">
        <v>617</v>
      </c>
      <c r="B3857" t="s">
        <v>309</v>
      </c>
      <c r="C3857" t="s">
        <v>310</v>
      </c>
      <c r="D3857" t="s">
        <v>311</v>
      </c>
      <c r="E3857" t="s">
        <v>91</v>
      </c>
      <c r="F3857" t="s">
        <v>461</v>
      </c>
      <c r="G3857">
        <v>0</v>
      </c>
      <c r="H3857">
        <v>50252.480000000003</v>
      </c>
    </row>
    <row r="3858" spans="1:8" x14ac:dyDescent="0.25">
      <c r="A3858" t="s">
        <v>617</v>
      </c>
      <c r="B3858" t="s">
        <v>312</v>
      </c>
      <c r="C3858" t="s">
        <v>313</v>
      </c>
      <c r="D3858" t="s">
        <v>314</v>
      </c>
      <c r="E3858" t="s">
        <v>91</v>
      </c>
      <c r="F3858" t="s">
        <v>461</v>
      </c>
      <c r="G3858">
        <v>0</v>
      </c>
      <c r="H3858">
        <v>85202.39</v>
      </c>
    </row>
    <row r="3859" spans="1:8" x14ac:dyDescent="0.25">
      <c r="A3859" t="s">
        <v>617</v>
      </c>
      <c r="B3859" t="s">
        <v>315</v>
      </c>
      <c r="C3859" t="s">
        <v>316</v>
      </c>
      <c r="D3859" t="s">
        <v>317</v>
      </c>
      <c r="E3859" t="s">
        <v>91</v>
      </c>
      <c r="F3859" t="s">
        <v>461</v>
      </c>
      <c r="G3859">
        <v>0</v>
      </c>
      <c r="H3859">
        <v>50252.480000000003</v>
      </c>
    </row>
    <row r="3860" spans="1:8" x14ac:dyDescent="0.25">
      <c r="A3860" t="s">
        <v>617</v>
      </c>
      <c r="B3860" t="s">
        <v>318</v>
      </c>
      <c r="C3860" t="s">
        <v>319</v>
      </c>
      <c r="D3860" t="s">
        <v>320</v>
      </c>
      <c r="E3860" t="s">
        <v>91</v>
      </c>
      <c r="F3860" t="s">
        <v>461</v>
      </c>
      <c r="G3860">
        <v>0</v>
      </c>
      <c r="H3860">
        <v>80146.75</v>
      </c>
    </row>
    <row r="3861" spans="1:8" x14ac:dyDescent="0.25">
      <c r="A3861" t="s">
        <v>617</v>
      </c>
      <c r="B3861" t="s">
        <v>321</v>
      </c>
      <c r="C3861" t="s">
        <v>322</v>
      </c>
      <c r="D3861" t="s">
        <v>323</v>
      </c>
      <c r="E3861" t="s">
        <v>91</v>
      </c>
      <c r="F3861" t="s">
        <v>461</v>
      </c>
      <c r="G3861">
        <v>0</v>
      </c>
      <c r="H3861">
        <v>133528.35</v>
      </c>
    </row>
    <row r="3862" spans="1:8" x14ac:dyDescent="0.25">
      <c r="A3862" t="s">
        <v>617</v>
      </c>
      <c r="B3862" t="s">
        <v>324</v>
      </c>
      <c r="C3862" t="s">
        <v>325</v>
      </c>
      <c r="D3862" t="s">
        <v>326</v>
      </c>
      <c r="E3862" t="s">
        <v>91</v>
      </c>
      <c r="F3862" t="s">
        <v>461</v>
      </c>
      <c r="G3862">
        <v>0</v>
      </c>
      <c r="H3862">
        <v>50252.480000000003</v>
      </c>
    </row>
    <row r="3863" spans="1:8" x14ac:dyDescent="0.25">
      <c r="A3863" t="s">
        <v>617</v>
      </c>
      <c r="B3863" t="s">
        <v>327</v>
      </c>
      <c r="C3863" t="s">
        <v>328</v>
      </c>
      <c r="D3863" t="s">
        <v>329</v>
      </c>
      <c r="E3863" t="s">
        <v>91</v>
      </c>
      <c r="F3863" t="s">
        <v>461</v>
      </c>
      <c r="G3863">
        <v>0</v>
      </c>
      <c r="H3863">
        <v>79105.88</v>
      </c>
    </row>
    <row r="3864" spans="1:8" x14ac:dyDescent="0.25">
      <c r="A3864" t="s">
        <v>617</v>
      </c>
      <c r="B3864" t="s">
        <v>330</v>
      </c>
      <c r="C3864" t="s">
        <v>331</v>
      </c>
      <c r="D3864" t="s">
        <v>332</v>
      </c>
      <c r="E3864" t="s">
        <v>91</v>
      </c>
      <c r="F3864" t="s">
        <v>461</v>
      </c>
      <c r="G3864">
        <v>0</v>
      </c>
      <c r="H3864">
        <v>0</v>
      </c>
    </row>
    <row r="3865" spans="1:8" x14ac:dyDescent="0.25">
      <c r="A3865" t="s">
        <v>617</v>
      </c>
      <c r="B3865" t="s">
        <v>333</v>
      </c>
      <c r="C3865" t="s">
        <v>334</v>
      </c>
      <c r="D3865" t="s">
        <v>335</v>
      </c>
      <c r="E3865" t="s">
        <v>91</v>
      </c>
      <c r="F3865" t="s">
        <v>461</v>
      </c>
      <c r="G3865">
        <v>0</v>
      </c>
      <c r="H3865">
        <v>50252.480000000003</v>
      </c>
    </row>
    <row r="3866" spans="1:8" x14ac:dyDescent="0.25">
      <c r="A3866" t="s">
        <v>617</v>
      </c>
      <c r="B3866" t="s">
        <v>336</v>
      </c>
      <c r="C3866" t="s">
        <v>337</v>
      </c>
      <c r="D3866" t="s">
        <v>338</v>
      </c>
      <c r="E3866" t="s">
        <v>91</v>
      </c>
      <c r="F3866" t="s">
        <v>461</v>
      </c>
      <c r="G3866">
        <v>0</v>
      </c>
      <c r="H3866">
        <v>50252.480000000003</v>
      </c>
    </row>
    <row r="3867" spans="1:8" x14ac:dyDescent="0.25">
      <c r="A3867" t="s">
        <v>617</v>
      </c>
      <c r="B3867" t="s">
        <v>339</v>
      </c>
      <c r="C3867" t="s">
        <v>340</v>
      </c>
      <c r="D3867" t="s">
        <v>341</v>
      </c>
      <c r="E3867" t="s">
        <v>91</v>
      </c>
      <c r="F3867" t="s">
        <v>461</v>
      </c>
      <c r="G3867">
        <v>0</v>
      </c>
      <c r="H3867">
        <v>409506.76</v>
      </c>
    </row>
    <row r="3868" spans="1:8" x14ac:dyDescent="0.25">
      <c r="A3868" t="s">
        <v>617</v>
      </c>
      <c r="B3868" t="s">
        <v>342</v>
      </c>
      <c r="C3868" t="s">
        <v>343</v>
      </c>
      <c r="D3868" t="s">
        <v>344</v>
      </c>
      <c r="E3868" t="s">
        <v>91</v>
      </c>
      <c r="F3868" t="s">
        <v>461</v>
      </c>
      <c r="G3868">
        <v>0</v>
      </c>
      <c r="H3868">
        <v>50252.480000000003</v>
      </c>
    </row>
    <row r="3869" spans="1:8" x14ac:dyDescent="0.25">
      <c r="A3869" t="s">
        <v>617</v>
      </c>
      <c r="B3869" t="s">
        <v>345</v>
      </c>
      <c r="C3869" t="s">
        <v>346</v>
      </c>
      <c r="D3869" t="s">
        <v>347</v>
      </c>
      <c r="E3869" t="s">
        <v>91</v>
      </c>
      <c r="F3869" t="s">
        <v>461</v>
      </c>
      <c r="G3869">
        <v>0</v>
      </c>
      <c r="H3869">
        <v>68845.91</v>
      </c>
    </row>
    <row r="3870" spans="1:8" x14ac:dyDescent="0.25">
      <c r="A3870" t="s">
        <v>617</v>
      </c>
      <c r="B3870" t="s">
        <v>348</v>
      </c>
      <c r="C3870" t="s">
        <v>349</v>
      </c>
      <c r="D3870" t="s">
        <v>350</v>
      </c>
      <c r="E3870" t="s">
        <v>91</v>
      </c>
      <c r="F3870" t="s">
        <v>461</v>
      </c>
      <c r="G3870">
        <v>0</v>
      </c>
      <c r="H3870">
        <v>96205.84</v>
      </c>
    </row>
    <row r="3871" spans="1:8" x14ac:dyDescent="0.25">
      <c r="A3871" t="s">
        <v>617</v>
      </c>
      <c r="B3871" t="s">
        <v>351</v>
      </c>
      <c r="C3871" t="s">
        <v>352</v>
      </c>
      <c r="D3871" t="s">
        <v>353</v>
      </c>
      <c r="E3871" t="s">
        <v>91</v>
      </c>
      <c r="F3871" t="s">
        <v>461</v>
      </c>
      <c r="G3871">
        <v>0</v>
      </c>
      <c r="H3871">
        <v>50110.3</v>
      </c>
    </row>
    <row r="3872" spans="1:8" x14ac:dyDescent="0.25">
      <c r="A3872" t="s">
        <v>617</v>
      </c>
      <c r="B3872" t="s">
        <v>354</v>
      </c>
      <c r="C3872" t="s">
        <v>355</v>
      </c>
      <c r="D3872" t="s">
        <v>356</v>
      </c>
      <c r="E3872" t="s">
        <v>91</v>
      </c>
      <c r="F3872" t="s">
        <v>461</v>
      </c>
      <c r="G3872">
        <v>0</v>
      </c>
      <c r="H3872">
        <v>92488.46</v>
      </c>
    </row>
    <row r="3873" spans="1:8" x14ac:dyDescent="0.25">
      <c r="A3873" t="s">
        <v>617</v>
      </c>
      <c r="B3873" t="s">
        <v>357</v>
      </c>
      <c r="C3873" t="s">
        <v>358</v>
      </c>
      <c r="D3873" t="s">
        <v>359</v>
      </c>
      <c r="E3873" t="s">
        <v>91</v>
      </c>
      <c r="F3873" t="s">
        <v>461</v>
      </c>
      <c r="G3873">
        <v>0</v>
      </c>
      <c r="H3873">
        <v>70778.95</v>
      </c>
    </row>
    <row r="3874" spans="1:8" x14ac:dyDescent="0.25">
      <c r="A3874" t="s">
        <v>617</v>
      </c>
      <c r="B3874" t="s">
        <v>360</v>
      </c>
      <c r="C3874" t="s">
        <v>361</v>
      </c>
      <c r="D3874" t="s">
        <v>362</v>
      </c>
      <c r="E3874" t="s">
        <v>91</v>
      </c>
      <c r="F3874" t="s">
        <v>461</v>
      </c>
      <c r="G3874">
        <v>0</v>
      </c>
      <c r="H3874">
        <v>84458.91</v>
      </c>
    </row>
    <row r="3875" spans="1:8" x14ac:dyDescent="0.25">
      <c r="A3875" t="s">
        <v>617</v>
      </c>
      <c r="B3875" t="s">
        <v>363</v>
      </c>
      <c r="C3875" t="s">
        <v>364</v>
      </c>
      <c r="D3875" t="s">
        <v>365</v>
      </c>
      <c r="E3875" t="s">
        <v>91</v>
      </c>
      <c r="F3875" t="s">
        <v>461</v>
      </c>
      <c r="G3875">
        <v>0</v>
      </c>
      <c r="H3875">
        <v>134717.91</v>
      </c>
    </row>
    <row r="3876" spans="1:8" x14ac:dyDescent="0.25">
      <c r="A3876" t="s">
        <v>617</v>
      </c>
      <c r="B3876" t="s">
        <v>366</v>
      </c>
      <c r="C3876" t="s">
        <v>367</v>
      </c>
      <c r="D3876" t="s">
        <v>368</v>
      </c>
      <c r="E3876" t="s">
        <v>91</v>
      </c>
      <c r="F3876" t="s">
        <v>461</v>
      </c>
      <c r="G3876">
        <v>0</v>
      </c>
      <c r="H3876">
        <v>50252.480000000003</v>
      </c>
    </row>
    <row r="3877" spans="1:8" x14ac:dyDescent="0.25">
      <c r="A3877" t="s">
        <v>617</v>
      </c>
      <c r="B3877" t="s">
        <v>369</v>
      </c>
      <c r="C3877" t="s">
        <v>370</v>
      </c>
      <c r="D3877" t="s">
        <v>371</v>
      </c>
      <c r="E3877" t="s">
        <v>91</v>
      </c>
      <c r="F3877" t="s">
        <v>461</v>
      </c>
      <c r="G3877">
        <v>0</v>
      </c>
      <c r="H3877">
        <v>77024.149999999994</v>
      </c>
    </row>
    <row r="3878" spans="1:8" x14ac:dyDescent="0.25">
      <c r="A3878" t="s">
        <v>617</v>
      </c>
      <c r="B3878" t="s">
        <v>372</v>
      </c>
      <c r="C3878" t="s">
        <v>373</v>
      </c>
      <c r="D3878" t="s">
        <v>374</v>
      </c>
      <c r="E3878" t="s">
        <v>91</v>
      </c>
      <c r="F3878" t="s">
        <v>461</v>
      </c>
      <c r="G3878">
        <v>0</v>
      </c>
      <c r="H3878">
        <v>92934.54</v>
      </c>
    </row>
    <row r="3879" spans="1:8" x14ac:dyDescent="0.25">
      <c r="A3879" t="s">
        <v>617</v>
      </c>
      <c r="B3879" t="s">
        <v>375</v>
      </c>
      <c r="C3879" t="s">
        <v>376</v>
      </c>
      <c r="D3879" t="s">
        <v>377</v>
      </c>
      <c r="E3879" t="s">
        <v>91</v>
      </c>
      <c r="F3879" t="s">
        <v>461</v>
      </c>
      <c r="G3879">
        <v>0</v>
      </c>
      <c r="H3879">
        <v>107804.07</v>
      </c>
    </row>
    <row r="3880" spans="1:8" x14ac:dyDescent="0.25">
      <c r="A3880" t="s">
        <v>617</v>
      </c>
      <c r="B3880" t="s">
        <v>378</v>
      </c>
      <c r="C3880" t="s">
        <v>379</v>
      </c>
      <c r="D3880" t="s">
        <v>380</v>
      </c>
      <c r="E3880" t="s">
        <v>91</v>
      </c>
      <c r="F3880" t="s">
        <v>461</v>
      </c>
      <c r="G3880">
        <v>0</v>
      </c>
      <c r="H3880">
        <v>262143.24</v>
      </c>
    </row>
    <row r="3881" spans="1:8" x14ac:dyDescent="0.25">
      <c r="A3881" t="s">
        <v>617</v>
      </c>
      <c r="B3881" t="s">
        <v>381</v>
      </c>
      <c r="C3881" t="s">
        <v>382</v>
      </c>
      <c r="D3881" t="s">
        <v>383</v>
      </c>
      <c r="E3881" t="s">
        <v>91</v>
      </c>
      <c r="F3881" t="s">
        <v>461</v>
      </c>
      <c r="G3881">
        <v>0</v>
      </c>
      <c r="H3881">
        <v>54422.47</v>
      </c>
    </row>
    <row r="3882" spans="1:8" x14ac:dyDescent="0.25">
      <c r="A3882" t="s">
        <v>617</v>
      </c>
      <c r="B3882" t="s">
        <v>384</v>
      </c>
      <c r="C3882" t="s">
        <v>385</v>
      </c>
      <c r="D3882" t="s">
        <v>386</v>
      </c>
      <c r="E3882" t="s">
        <v>91</v>
      </c>
      <c r="F3882" t="s">
        <v>461</v>
      </c>
      <c r="G3882">
        <v>0</v>
      </c>
      <c r="H3882">
        <v>50252.480000000003</v>
      </c>
    </row>
    <row r="3883" spans="1:8" x14ac:dyDescent="0.25">
      <c r="A3883" t="s">
        <v>617</v>
      </c>
      <c r="B3883" t="s">
        <v>387</v>
      </c>
      <c r="C3883" t="s">
        <v>388</v>
      </c>
      <c r="D3883" t="s">
        <v>389</v>
      </c>
      <c r="E3883" t="s">
        <v>91</v>
      </c>
      <c r="F3883" t="s">
        <v>461</v>
      </c>
      <c r="G3883">
        <v>0</v>
      </c>
      <c r="H3883">
        <v>73455.460000000006</v>
      </c>
    </row>
    <row r="3884" spans="1:8" x14ac:dyDescent="0.25">
      <c r="A3884" t="s">
        <v>617</v>
      </c>
      <c r="B3884" t="s">
        <v>390</v>
      </c>
      <c r="C3884" t="s">
        <v>391</v>
      </c>
      <c r="D3884" t="s">
        <v>392</v>
      </c>
      <c r="E3884" t="s">
        <v>91</v>
      </c>
      <c r="F3884" t="s">
        <v>461</v>
      </c>
      <c r="G3884">
        <v>0</v>
      </c>
      <c r="H3884">
        <v>54273.77</v>
      </c>
    </row>
    <row r="3885" spans="1:8" x14ac:dyDescent="0.25">
      <c r="A3885" t="s">
        <v>617</v>
      </c>
      <c r="B3885" t="s">
        <v>393</v>
      </c>
      <c r="C3885" t="s">
        <v>394</v>
      </c>
      <c r="D3885" t="s">
        <v>395</v>
      </c>
      <c r="E3885" t="s">
        <v>91</v>
      </c>
      <c r="F3885" t="s">
        <v>461</v>
      </c>
      <c r="G3885">
        <v>0</v>
      </c>
      <c r="H3885">
        <v>73306.77</v>
      </c>
    </row>
    <row r="3886" spans="1:8" x14ac:dyDescent="0.25">
      <c r="A3886" t="s">
        <v>617</v>
      </c>
      <c r="B3886" t="s">
        <v>396</v>
      </c>
      <c r="C3886" t="s">
        <v>397</v>
      </c>
      <c r="D3886" t="s">
        <v>398</v>
      </c>
      <c r="E3886" t="s">
        <v>91</v>
      </c>
      <c r="F3886" t="s">
        <v>461</v>
      </c>
      <c r="G3886">
        <v>0</v>
      </c>
      <c r="H3886">
        <v>68399.820000000007</v>
      </c>
    </row>
    <row r="3887" spans="1:8" x14ac:dyDescent="0.25">
      <c r="A3887" t="s">
        <v>617</v>
      </c>
      <c r="B3887" t="s">
        <v>399</v>
      </c>
      <c r="C3887" t="s">
        <v>400</v>
      </c>
      <c r="D3887" t="s">
        <v>401</v>
      </c>
      <c r="E3887" t="s">
        <v>91</v>
      </c>
      <c r="F3887" t="s">
        <v>461</v>
      </c>
      <c r="G3887">
        <v>0</v>
      </c>
      <c r="H3887">
        <v>54273.77</v>
      </c>
    </row>
    <row r="3888" spans="1:8" x14ac:dyDescent="0.25">
      <c r="A3888" t="s">
        <v>617</v>
      </c>
      <c r="B3888" t="s">
        <v>402</v>
      </c>
      <c r="C3888" t="s">
        <v>403</v>
      </c>
      <c r="D3888" t="s">
        <v>404</v>
      </c>
      <c r="E3888" t="s">
        <v>91</v>
      </c>
      <c r="F3888" t="s">
        <v>461</v>
      </c>
      <c r="G3888">
        <v>0</v>
      </c>
      <c r="H3888">
        <v>59329.41</v>
      </c>
    </row>
    <row r="3889" spans="1:8" x14ac:dyDescent="0.25">
      <c r="A3889" t="s">
        <v>617</v>
      </c>
      <c r="B3889" t="s">
        <v>405</v>
      </c>
      <c r="C3889" t="s">
        <v>406</v>
      </c>
      <c r="D3889" t="s">
        <v>407</v>
      </c>
      <c r="E3889" t="s">
        <v>91</v>
      </c>
      <c r="F3889" t="s">
        <v>461</v>
      </c>
      <c r="G3889">
        <v>0</v>
      </c>
      <c r="H3889">
        <v>60965.06</v>
      </c>
    </row>
    <row r="3890" spans="1:8" x14ac:dyDescent="0.25">
      <c r="A3890" t="s">
        <v>617</v>
      </c>
      <c r="B3890" t="s">
        <v>408</v>
      </c>
      <c r="C3890" t="s">
        <v>409</v>
      </c>
      <c r="D3890" t="s">
        <v>410</v>
      </c>
      <c r="E3890" t="s">
        <v>91</v>
      </c>
      <c r="F3890" t="s">
        <v>461</v>
      </c>
      <c r="G3890">
        <v>0</v>
      </c>
      <c r="H3890">
        <v>50252.480000000003</v>
      </c>
    </row>
    <row r="3891" spans="1:8" x14ac:dyDescent="0.25">
      <c r="A3891" t="s">
        <v>617</v>
      </c>
      <c r="B3891" t="s">
        <v>411</v>
      </c>
      <c r="C3891" t="s">
        <v>412</v>
      </c>
      <c r="D3891" t="s">
        <v>413</v>
      </c>
      <c r="E3891" t="s">
        <v>91</v>
      </c>
      <c r="F3891" t="s">
        <v>461</v>
      </c>
      <c r="G3891">
        <v>0</v>
      </c>
      <c r="H3891">
        <v>80146.75</v>
      </c>
    </row>
    <row r="3892" spans="1:8" x14ac:dyDescent="0.25">
      <c r="A3892" t="s">
        <v>617</v>
      </c>
      <c r="B3892" t="s">
        <v>414</v>
      </c>
      <c r="C3892" t="s">
        <v>415</v>
      </c>
      <c r="D3892" t="s">
        <v>416</v>
      </c>
      <c r="E3892" t="s">
        <v>91</v>
      </c>
      <c r="F3892" t="s">
        <v>461</v>
      </c>
      <c r="G3892">
        <v>0</v>
      </c>
      <c r="H3892">
        <v>71225.03</v>
      </c>
    </row>
    <row r="3893" spans="1:8" x14ac:dyDescent="0.25">
      <c r="A3893" t="s">
        <v>617</v>
      </c>
      <c r="B3893" t="s">
        <v>487</v>
      </c>
      <c r="C3893" t="s">
        <v>488</v>
      </c>
      <c r="D3893" t="s">
        <v>417</v>
      </c>
      <c r="E3893" t="s">
        <v>91</v>
      </c>
      <c r="F3893" t="s">
        <v>461</v>
      </c>
      <c r="G3893">
        <v>0</v>
      </c>
      <c r="H3893">
        <v>0</v>
      </c>
    </row>
    <row r="3894" spans="1:8" x14ac:dyDescent="0.25">
      <c r="A3894" t="s">
        <v>617</v>
      </c>
      <c r="B3894" t="s">
        <v>531</v>
      </c>
      <c r="C3894" t="s">
        <v>532</v>
      </c>
      <c r="D3894" t="s">
        <v>533</v>
      </c>
      <c r="E3894" t="s">
        <v>91</v>
      </c>
      <c r="F3894" t="s">
        <v>461</v>
      </c>
      <c r="G3894">
        <v>0</v>
      </c>
      <c r="H3894">
        <v>50252.480000000003</v>
      </c>
    </row>
    <row r="3895" spans="1:8" x14ac:dyDescent="0.25">
      <c r="A3895" t="s">
        <v>617</v>
      </c>
      <c r="B3895" t="s">
        <v>594</v>
      </c>
      <c r="C3895" t="s">
        <v>595</v>
      </c>
      <c r="D3895" t="s">
        <v>534</v>
      </c>
      <c r="E3895" t="s">
        <v>91</v>
      </c>
      <c r="F3895" t="s">
        <v>461</v>
      </c>
      <c r="G3895">
        <v>0</v>
      </c>
      <c r="H3895">
        <v>50252.480000000003</v>
      </c>
    </row>
    <row r="3896" spans="1:8" x14ac:dyDescent="0.25">
      <c r="A3896" t="s">
        <v>617</v>
      </c>
      <c r="B3896">
        <v>41</v>
      </c>
      <c r="C3896" t="s">
        <v>489</v>
      </c>
      <c r="D3896" t="s">
        <v>597</v>
      </c>
      <c r="E3896" t="s">
        <v>453</v>
      </c>
      <c r="F3896" t="s">
        <v>461</v>
      </c>
      <c r="G3896">
        <v>0</v>
      </c>
      <c r="H3896">
        <v>51623.011136332701</v>
      </c>
    </row>
    <row r="3897" spans="1:8" x14ac:dyDescent="0.25">
      <c r="A3897" t="s">
        <v>627</v>
      </c>
      <c r="B3897">
        <v>1</v>
      </c>
      <c r="C3897" t="s">
        <v>78</v>
      </c>
      <c r="D3897" t="s">
        <v>29</v>
      </c>
      <c r="E3897" t="s">
        <v>79</v>
      </c>
      <c r="F3897" t="s">
        <v>469</v>
      </c>
      <c r="G3897">
        <v>0</v>
      </c>
      <c r="H3897">
        <v>23594919.629999999</v>
      </c>
    </row>
    <row r="3898" spans="1:8" x14ac:dyDescent="0.25">
      <c r="A3898" t="s">
        <v>627</v>
      </c>
      <c r="B3898">
        <v>2</v>
      </c>
      <c r="C3898" t="s">
        <v>81</v>
      </c>
      <c r="D3898" t="s">
        <v>30</v>
      </c>
      <c r="E3898" t="s">
        <v>79</v>
      </c>
      <c r="F3898" t="s">
        <v>469</v>
      </c>
      <c r="G3898">
        <v>0</v>
      </c>
      <c r="H3898">
        <v>592477.92000000004</v>
      </c>
    </row>
    <row r="3899" spans="1:8" x14ac:dyDescent="0.25">
      <c r="A3899" t="s">
        <v>627</v>
      </c>
      <c r="B3899">
        <v>3</v>
      </c>
      <c r="C3899" t="s">
        <v>82</v>
      </c>
      <c r="D3899" t="s">
        <v>31</v>
      </c>
      <c r="E3899" t="s">
        <v>79</v>
      </c>
      <c r="F3899" t="s">
        <v>469</v>
      </c>
      <c r="G3899">
        <v>0</v>
      </c>
      <c r="H3899">
        <v>3622092.77</v>
      </c>
    </row>
    <row r="3900" spans="1:8" x14ac:dyDescent="0.25">
      <c r="A3900" t="s">
        <v>627</v>
      </c>
      <c r="B3900">
        <v>4</v>
      </c>
      <c r="C3900" t="s">
        <v>83</v>
      </c>
      <c r="D3900" t="s">
        <v>32</v>
      </c>
      <c r="E3900" t="s">
        <v>79</v>
      </c>
      <c r="F3900" t="s">
        <v>469</v>
      </c>
      <c r="G3900">
        <v>0</v>
      </c>
      <c r="H3900">
        <v>5650169.9299999997</v>
      </c>
    </row>
    <row r="3901" spans="1:8" x14ac:dyDescent="0.25">
      <c r="A3901" t="s">
        <v>627</v>
      </c>
      <c r="B3901">
        <v>5</v>
      </c>
      <c r="C3901" t="s">
        <v>84</v>
      </c>
      <c r="D3901" t="s">
        <v>33</v>
      </c>
      <c r="E3901" t="s">
        <v>79</v>
      </c>
      <c r="F3901" t="s">
        <v>469</v>
      </c>
      <c r="G3901">
        <v>0</v>
      </c>
      <c r="H3901">
        <v>1065036.45</v>
      </c>
    </row>
    <row r="3902" spans="1:8" x14ac:dyDescent="0.25">
      <c r="A3902" t="s">
        <v>627</v>
      </c>
      <c r="B3902">
        <v>6</v>
      </c>
      <c r="C3902" t="s">
        <v>85</v>
      </c>
      <c r="D3902" t="s">
        <v>34</v>
      </c>
      <c r="E3902" t="s">
        <v>79</v>
      </c>
      <c r="F3902" t="s">
        <v>469</v>
      </c>
      <c r="G3902">
        <v>0</v>
      </c>
      <c r="H3902">
        <v>145313.87</v>
      </c>
    </row>
    <row r="3903" spans="1:8" x14ac:dyDescent="0.25">
      <c r="A3903" t="s">
        <v>627</v>
      </c>
      <c r="B3903">
        <v>7</v>
      </c>
      <c r="C3903" t="s">
        <v>86</v>
      </c>
      <c r="D3903" t="s">
        <v>35</v>
      </c>
      <c r="E3903" t="s">
        <v>79</v>
      </c>
      <c r="F3903" t="s">
        <v>469</v>
      </c>
      <c r="G3903">
        <v>0</v>
      </c>
      <c r="H3903">
        <v>20399450.57</v>
      </c>
    </row>
    <row r="3904" spans="1:8" x14ac:dyDescent="0.25">
      <c r="A3904" t="s">
        <v>627</v>
      </c>
      <c r="B3904">
        <v>8</v>
      </c>
      <c r="C3904" t="s">
        <v>87</v>
      </c>
      <c r="D3904" t="s">
        <v>36</v>
      </c>
      <c r="E3904" t="s">
        <v>79</v>
      </c>
      <c r="F3904" t="s">
        <v>469</v>
      </c>
      <c r="G3904">
        <v>0</v>
      </c>
      <c r="H3904">
        <v>1752060.11</v>
      </c>
    </row>
    <row r="3905" spans="1:8" x14ac:dyDescent="0.25">
      <c r="A3905" t="s">
        <v>627</v>
      </c>
      <c r="B3905">
        <v>9</v>
      </c>
      <c r="C3905" t="s">
        <v>88</v>
      </c>
      <c r="D3905" t="s">
        <v>37</v>
      </c>
      <c r="E3905" t="s">
        <v>79</v>
      </c>
      <c r="F3905" t="s">
        <v>469</v>
      </c>
      <c r="G3905">
        <v>0</v>
      </c>
      <c r="H3905">
        <v>791789.13</v>
      </c>
    </row>
    <row r="3906" spans="1:8" x14ac:dyDescent="0.25">
      <c r="A3906" t="s">
        <v>627</v>
      </c>
      <c r="B3906">
        <v>10</v>
      </c>
      <c r="C3906" t="s">
        <v>455</v>
      </c>
      <c r="D3906" t="s">
        <v>38</v>
      </c>
      <c r="E3906" t="s">
        <v>79</v>
      </c>
      <c r="F3906" t="s">
        <v>469</v>
      </c>
      <c r="G3906">
        <v>0</v>
      </c>
      <c r="H3906">
        <v>635149.19999999995</v>
      </c>
    </row>
    <row r="3907" spans="1:8" x14ac:dyDescent="0.25">
      <c r="A3907" t="s">
        <v>627</v>
      </c>
      <c r="B3907">
        <v>11</v>
      </c>
      <c r="C3907" t="s">
        <v>456</v>
      </c>
      <c r="D3907" t="s">
        <v>39</v>
      </c>
      <c r="E3907" t="s">
        <v>79</v>
      </c>
      <c r="F3907" t="s">
        <v>469</v>
      </c>
      <c r="G3907">
        <v>0</v>
      </c>
      <c r="H3907">
        <v>465457.93</v>
      </c>
    </row>
    <row r="3908" spans="1:8" x14ac:dyDescent="0.25">
      <c r="A3908" t="s">
        <v>627</v>
      </c>
      <c r="B3908">
        <v>12</v>
      </c>
      <c r="C3908" t="s">
        <v>419</v>
      </c>
      <c r="D3908" t="s">
        <v>40</v>
      </c>
      <c r="E3908" t="s">
        <v>79</v>
      </c>
      <c r="F3908" t="s">
        <v>469</v>
      </c>
      <c r="G3908">
        <v>0</v>
      </c>
      <c r="H3908">
        <v>17062954.59</v>
      </c>
    </row>
    <row r="3909" spans="1:8" x14ac:dyDescent="0.25">
      <c r="A3909" t="s">
        <v>627</v>
      </c>
      <c r="B3909">
        <v>13</v>
      </c>
      <c r="C3909" t="s">
        <v>420</v>
      </c>
      <c r="D3909" t="s">
        <v>41</v>
      </c>
      <c r="E3909" t="s">
        <v>79</v>
      </c>
      <c r="F3909" t="s">
        <v>469</v>
      </c>
      <c r="G3909">
        <v>0</v>
      </c>
      <c r="H3909">
        <v>4060418.49</v>
      </c>
    </row>
    <row r="3910" spans="1:8" x14ac:dyDescent="0.25">
      <c r="A3910" t="s">
        <v>627</v>
      </c>
      <c r="B3910">
        <v>14</v>
      </c>
      <c r="C3910" t="s">
        <v>421</v>
      </c>
      <c r="D3910" t="s">
        <v>42</v>
      </c>
      <c r="E3910" t="s">
        <v>79</v>
      </c>
      <c r="F3910" t="s">
        <v>469</v>
      </c>
      <c r="G3910">
        <v>0</v>
      </c>
      <c r="H3910">
        <v>16227598.43</v>
      </c>
    </row>
    <row r="3911" spans="1:8" x14ac:dyDescent="0.25">
      <c r="A3911" t="s">
        <v>627</v>
      </c>
      <c r="B3911">
        <v>15</v>
      </c>
      <c r="C3911" t="s">
        <v>422</v>
      </c>
      <c r="D3911" t="s">
        <v>43</v>
      </c>
      <c r="E3911" t="s">
        <v>79</v>
      </c>
      <c r="F3911" t="s">
        <v>469</v>
      </c>
      <c r="G3911">
        <v>0</v>
      </c>
      <c r="H3911">
        <v>770812.14</v>
      </c>
    </row>
    <row r="3912" spans="1:8" x14ac:dyDescent="0.25">
      <c r="A3912" t="s">
        <v>627</v>
      </c>
      <c r="B3912">
        <v>16</v>
      </c>
      <c r="C3912" t="s">
        <v>423</v>
      </c>
      <c r="D3912" t="s">
        <v>44</v>
      </c>
      <c r="E3912" t="s">
        <v>79</v>
      </c>
      <c r="F3912" t="s">
        <v>469</v>
      </c>
      <c r="G3912">
        <v>0</v>
      </c>
      <c r="H3912">
        <v>609740.93999999994</v>
      </c>
    </row>
    <row r="3913" spans="1:8" x14ac:dyDescent="0.25">
      <c r="A3913" t="s">
        <v>627</v>
      </c>
      <c r="B3913">
        <v>17</v>
      </c>
      <c r="C3913" t="s">
        <v>424</v>
      </c>
      <c r="D3913" t="s">
        <v>45</v>
      </c>
      <c r="E3913" t="s">
        <v>79</v>
      </c>
      <c r="F3913" t="s">
        <v>469</v>
      </c>
      <c r="G3913">
        <v>0</v>
      </c>
      <c r="H3913">
        <v>1040666.18</v>
      </c>
    </row>
    <row r="3914" spans="1:8" x14ac:dyDescent="0.25">
      <c r="A3914" t="s">
        <v>627</v>
      </c>
      <c r="B3914">
        <v>18</v>
      </c>
      <c r="C3914" t="s">
        <v>425</v>
      </c>
      <c r="D3914" t="s">
        <v>46</v>
      </c>
      <c r="E3914" t="s">
        <v>79</v>
      </c>
      <c r="F3914" t="s">
        <v>469</v>
      </c>
      <c r="G3914">
        <v>0</v>
      </c>
      <c r="H3914">
        <v>925858</v>
      </c>
    </row>
    <row r="3915" spans="1:8" x14ac:dyDescent="0.25">
      <c r="A3915" t="s">
        <v>627</v>
      </c>
      <c r="B3915">
        <v>19</v>
      </c>
      <c r="C3915" t="s">
        <v>426</v>
      </c>
      <c r="D3915" t="s">
        <v>47</v>
      </c>
      <c r="E3915" t="s">
        <v>79</v>
      </c>
      <c r="F3915" t="s">
        <v>469</v>
      </c>
      <c r="G3915">
        <v>0</v>
      </c>
      <c r="H3915">
        <v>12182207.1</v>
      </c>
    </row>
    <row r="3916" spans="1:8" x14ac:dyDescent="0.25">
      <c r="A3916" t="s">
        <v>627</v>
      </c>
      <c r="B3916">
        <v>20</v>
      </c>
      <c r="C3916" t="s">
        <v>427</v>
      </c>
      <c r="D3916" t="s">
        <v>48</v>
      </c>
      <c r="E3916" t="s">
        <v>79</v>
      </c>
      <c r="F3916" t="s">
        <v>469</v>
      </c>
      <c r="G3916">
        <v>0</v>
      </c>
      <c r="H3916">
        <v>780126.06</v>
      </c>
    </row>
    <row r="3917" spans="1:8" x14ac:dyDescent="0.25">
      <c r="A3917" t="s">
        <v>627</v>
      </c>
      <c r="B3917">
        <v>21</v>
      </c>
      <c r="C3917" t="s">
        <v>428</v>
      </c>
      <c r="D3917" t="s">
        <v>49</v>
      </c>
      <c r="E3917" t="s">
        <v>79</v>
      </c>
      <c r="F3917" t="s">
        <v>469</v>
      </c>
      <c r="G3917">
        <v>0</v>
      </c>
      <c r="H3917">
        <v>391567.94</v>
      </c>
    </row>
    <row r="3918" spans="1:8" x14ac:dyDescent="0.25">
      <c r="A3918" t="s">
        <v>627</v>
      </c>
      <c r="B3918">
        <v>22</v>
      </c>
      <c r="C3918" t="s">
        <v>429</v>
      </c>
      <c r="D3918" t="s">
        <v>50</v>
      </c>
      <c r="E3918" t="s">
        <v>79</v>
      </c>
      <c r="F3918" t="s">
        <v>469</v>
      </c>
      <c r="G3918">
        <v>0</v>
      </c>
      <c r="H3918">
        <v>1197013.93</v>
      </c>
    </row>
    <row r="3919" spans="1:8" x14ac:dyDescent="0.25">
      <c r="A3919" t="s">
        <v>627</v>
      </c>
      <c r="B3919">
        <v>23</v>
      </c>
      <c r="C3919" t="s">
        <v>430</v>
      </c>
      <c r="D3919" t="s">
        <v>51</v>
      </c>
      <c r="E3919" t="s">
        <v>79</v>
      </c>
      <c r="F3919" t="s">
        <v>469</v>
      </c>
      <c r="G3919">
        <v>0</v>
      </c>
      <c r="H3919">
        <v>192063.13</v>
      </c>
    </row>
    <row r="3920" spans="1:8" x14ac:dyDescent="0.25">
      <c r="A3920" t="s">
        <v>627</v>
      </c>
      <c r="B3920">
        <v>24</v>
      </c>
      <c r="C3920" t="s">
        <v>431</v>
      </c>
      <c r="D3920" t="s">
        <v>52</v>
      </c>
      <c r="E3920" t="s">
        <v>79</v>
      </c>
      <c r="F3920" t="s">
        <v>469</v>
      </c>
      <c r="G3920">
        <v>0</v>
      </c>
      <c r="H3920">
        <v>264083.98</v>
      </c>
    </row>
    <row r="3921" spans="1:8" x14ac:dyDescent="0.25">
      <c r="A3921" t="s">
        <v>627</v>
      </c>
      <c r="B3921">
        <v>25</v>
      </c>
      <c r="C3921" t="s">
        <v>432</v>
      </c>
      <c r="D3921" t="s">
        <v>53</v>
      </c>
      <c r="E3921" t="s">
        <v>79</v>
      </c>
      <c r="F3921" t="s">
        <v>469</v>
      </c>
      <c r="G3921">
        <v>0</v>
      </c>
      <c r="H3921">
        <v>1159883.72</v>
      </c>
    </row>
    <row r="3922" spans="1:8" x14ac:dyDescent="0.25">
      <c r="A3922" t="s">
        <v>627</v>
      </c>
      <c r="B3922">
        <v>26</v>
      </c>
      <c r="C3922" t="s">
        <v>433</v>
      </c>
      <c r="D3922" t="s">
        <v>54</v>
      </c>
      <c r="E3922" t="s">
        <v>79</v>
      </c>
      <c r="F3922" t="s">
        <v>469</v>
      </c>
      <c r="G3922">
        <v>0</v>
      </c>
      <c r="H3922">
        <v>1536628.06</v>
      </c>
    </row>
    <row r="3923" spans="1:8" x14ac:dyDescent="0.25">
      <c r="A3923" t="s">
        <v>627</v>
      </c>
      <c r="B3923">
        <v>27</v>
      </c>
      <c r="C3923" t="s">
        <v>434</v>
      </c>
      <c r="D3923" t="s">
        <v>55</v>
      </c>
      <c r="E3923" t="s">
        <v>79</v>
      </c>
      <c r="F3923" t="s">
        <v>469</v>
      </c>
      <c r="G3923">
        <v>0</v>
      </c>
      <c r="H3923">
        <v>1041981.14</v>
      </c>
    </row>
    <row r="3924" spans="1:8" x14ac:dyDescent="0.25">
      <c r="A3924" t="s">
        <v>627</v>
      </c>
      <c r="B3924">
        <v>28</v>
      </c>
      <c r="C3924" t="s">
        <v>435</v>
      </c>
      <c r="D3924" t="s">
        <v>56</v>
      </c>
      <c r="E3924" t="s">
        <v>79</v>
      </c>
      <c r="F3924" t="s">
        <v>469</v>
      </c>
      <c r="G3924">
        <v>0</v>
      </c>
      <c r="H3924">
        <v>555582.43999999994</v>
      </c>
    </row>
    <row r="3925" spans="1:8" x14ac:dyDescent="0.25">
      <c r="A3925" t="s">
        <v>627</v>
      </c>
      <c r="B3925">
        <v>29</v>
      </c>
      <c r="C3925" t="s">
        <v>436</v>
      </c>
      <c r="D3925" t="s">
        <v>57</v>
      </c>
      <c r="E3925" t="s">
        <v>79</v>
      </c>
      <c r="F3925" t="s">
        <v>469</v>
      </c>
      <c r="G3925">
        <v>0</v>
      </c>
      <c r="H3925">
        <v>187004.71</v>
      </c>
    </row>
    <row r="3926" spans="1:8" x14ac:dyDescent="0.25">
      <c r="A3926" t="s">
        <v>627</v>
      </c>
      <c r="B3926">
        <v>30</v>
      </c>
      <c r="C3926" t="s">
        <v>437</v>
      </c>
      <c r="D3926" t="s">
        <v>58</v>
      </c>
      <c r="E3926" t="s">
        <v>79</v>
      </c>
      <c r="F3926" t="s">
        <v>469</v>
      </c>
      <c r="G3926">
        <v>0</v>
      </c>
      <c r="H3926">
        <v>4731330.4000000004</v>
      </c>
    </row>
    <row r="3927" spans="1:8" x14ac:dyDescent="0.25">
      <c r="A3927" t="s">
        <v>627</v>
      </c>
      <c r="B3927">
        <v>31</v>
      </c>
      <c r="C3927" t="s">
        <v>438</v>
      </c>
      <c r="D3927" t="s">
        <v>59</v>
      </c>
      <c r="E3927" t="s">
        <v>79</v>
      </c>
      <c r="F3927" t="s">
        <v>469</v>
      </c>
      <c r="G3927">
        <v>0</v>
      </c>
      <c r="H3927">
        <v>2012914.61</v>
      </c>
    </row>
    <row r="3928" spans="1:8" x14ac:dyDescent="0.25">
      <c r="A3928" t="s">
        <v>627</v>
      </c>
      <c r="B3928">
        <v>32</v>
      </c>
      <c r="C3928" t="s">
        <v>439</v>
      </c>
      <c r="D3928" t="s">
        <v>60</v>
      </c>
      <c r="E3928" t="s">
        <v>79</v>
      </c>
      <c r="F3928" t="s">
        <v>469</v>
      </c>
      <c r="G3928">
        <v>0</v>
      </c>
      <c r="H3928">
        <v>2437829.11</v>
      </c>
    </row>
    <row r="3929" spans="1:8" x14ac:dyDescent="0.25">
      <c r="A3929" t="s">
        <v>627</v>
      </c>
      <c r="B3929">
        <v>33</v>
      </c>
      <c r="C3929" t="s">
        <v>440</v>
      </c>
      <c r="D3929" t="s">
        <v>61</v>
      </c>
      <c r="E3929" t="s">
        <v>79</v>
      </c>
      <c r="F3929" t="s">
        <v>469</v>
      </c>
      <c r="G3929">
        <v>0</v>
      </c>
      <c r="H3929">
        <v>10138495.16</v>
      </c>
    </row>
    <row r="3930" spans="1:8" x14ac:dyDescent="0.25">
      <c r="A3930" t="s">
        <v>627</v>
      </c>
      <c r="B3930">
        <v>34</v>
      </c>
      <c r="C3930" t="s">
        <v>441</v>
      </c>
      <c r="D3930" t="s">
        <v>62</v>
      </c>
      <c r="E3930" t="s">
        <v>79</v>
      </c>
      <c r="F3930" t="s">
        <v>469</v>
      </c>
      <c r="G3930">
        <v>0</v>
      </c>
      <c r="H3930">
        <v>260018.24</v>
      </c>
    </row>
    <row r="3931" spans="1:8" x14ac:dyDescent="0.25">
      <c r="A3931" t="s">
        <v>627</v>
      </c>
      <c r="B3931">
        <v>35</v>
      </c>
      <c r="C3931" t="s">
        <v>442</v>
      </c>
      <c r="D3931" t="s">
        <v>63</v>
      </c>
      <c r="E3931" t="s">
        <v>79</v>
      </c>
      <c r="F3931" t="s">
        <v>469</v>
      </c>
      <c r="G3931">
        <v>0</v>
      </c>
      <c r="H3931">
        <v>9559469.8399999999</v>
      </c>
    </row>
    <row r="3932" spans="1:8" x14ac:dyDescent="0.25">
      <c r="A3932" t="s">
        <v>627</v>
      </c>
      <c r="B3932">
        <v>36</v>
      </c>
      <c r="C3932" t="s">
        <v>443</v>
      </c>
      <c r="D3932" t="s">
        <v>64</v>
      </c>
      <c r="E3932" t="s">
        <v>79</v>
      </c>
      <c r="F3932" t="s">
        <v>469</v>
      </c>
      <c r="G3932">
        <v>0</v>
      </c>
      <c r="H3932">
        <v>5846557.0899999999</v>
      </c>
    </row>
    <row r="3933" spans="1:8" x14ac:dyDescent="0.25">
      <c r="A3933" t="s">
        <v>627</v>
      </c>
      <c r="B3933">
        <v>37</v>
      </c>
      <c r="C3933" t="s">
        <v>444</v>
      </c>
      <c r="D3933" t="s">
        <v>65</v>
      </c>
      <c r="E3933" t="s">
        <v>79</v>
      </c>
      <c r="F3933" t="s">
        <v>469</v>
      </c>
      <c r="G3933">
        <v>0</v>
      </c>
      <c r="H3933">
        <v>3041289</v>
      </c>
    </row>
    <row r="3934" spans="1:8" x14ac:dyDescent="0.25">
      <c r="A3934" t="s">
        <v>627</v>
      </c>
      <c r="B3934">
        <v>38</v>
      </c>
      <c r="C3934" t="s">
        <v>445</v>
      </c>
      <c r="D3934" t="s">
        <v>66</v>
      </c>
      <c r="E3934" t="s">
        <v>79</v>
      </c>
      <c r="F3934" t="s">
        <v>469</v>
      </c>
      <c r="G3934">
        <v>0</v>
      </c>
      <c r="H3934">
        <v>3956060.78</v>
      </c>
    </row>
    <row r="3935" spans="1:8" x14ac:dyDescent="0.25">
      <c r="A3935" t="s">
        <v>627</v>
      </c>
      <c r="B3935">
        <v>39</v>
      </c>
      <c r="C3935" t="s">
        <v>446</v>
      </c>
      <c r="D3935" t="s">
        <v>67</v>
      </c>
      <c r="E3935" t="s">
        <v>79</v>
      </c>
      <c r="F3935" t="s">
        <v>469</v>
      </c>
      <c r="G3935">
        <v>0</v>
      </c>
      <c r="H3935">
        <v>1527032.85</v>
      </c>
    </row>
    <row r="3936" spans="1:8" x14ac:dyDescent="0.25">
      <c r="A3936" t="s">
        <v>627</v>
      </c>
      <c r="B3936">
        <v>40</v>
      </c>
      <c r="C3936" t="s">
        <v>447</v>
      </c>
      <c r="D3936" t="s">
        <v>68</v>
      </c>
      <c r="E3936" t="s">
        <v>79</v>
      </c>
      <c r="F3936" t="s">
        <v>469</v>
      </c>
      <c r="G3936">
        <v>0</v>
      </c>
      <c r="H3936">
        <v>1691344.88</v>
      </c>
    </row>
    <row r="3937" spans="1:8" x14ac:dyDescent="0.25">
      <c r="A3937" t="s">
        <v>627</v>
      </c>
      <c r="B3937">
        <v>42</v>
      </c>
      <c r="C3937" t="s">
        <v>448</v>
      </c>
      <c r="D3937" t="s">
        <v>69</v>
      </c>
      <c r="E3937" t="s">
        <v>79</v>
      </c>
      <c r="F3937" t="s">
        <v>469</v>
      </c>
      <c r="G3937">
        <v>0</v>
      </c>
      <c r="H3937">
        <v>9285252.9299999997</v>
      </c>
    </row>
    <row r="3938" spans="1:8" x14ac:dyDescent="0.25">
      <c r="A3938" t="s">
        <v>627</v>
      </c>
      <c r="B3938">
        <v>68</v>
      </c>
      <c r="C3938" t="s">
        <v>89</v>
      </c>
      <c r="D3938" t="s">
        <v>90</v>
      </c>
      <c r="E3938" t="s">
        <v>91</v>
      </c>
      <c r="F3938" t="s">
        <v>469</v>
      </c>
      <c r="G3938">
        <v>0</v>
      </c>
      <c r="H3938">
        <v>289764.64</v>
      </c>
    </row>
    <row r="3939" spans="1:8" x14ac:dyDescent="0.25">
      <c r="A3939" t="s">
        <v>627</v>
      </c>
      <c r="B3939">
        <v>74</v>
      </c>
      <c r="C3939" t="s">
        <v>92</v>
      </c>
      <c r="D3939" t="s">
        <v>93</v>
      </c>
      <c r="E3939" t="s">
        <v>91</v>
      </c>
      <c r="F3939" t="s">
        <v>469</v>
      </c>
      <c r="G3939">
        <v>0</v>
      </c>
      <c r="H3939">
        <v>1467704.72</v>
      </c>
    </row>
    <row r="3940" spans="1:8" x14ac:dyDescent="0.25">
      <c r="A3940" t="s">
        <v>627</v>
      </c>
      <c r="B3940">
        <v>81</v>
      </c>
      <c r="C3940" t="s">
        <v>94</v>
      </c>
      <c r="D3940" t="s">
        <v>95</v>
      </c>
      <c r="E3940" t="s">
        <v>91</v>
      </c>
      <c r="F3940" t="s">
        <v>469</v>
      </c>
      <c r="G3940">
        <v>0</v>
      </c>
      <c r="H3940">
        <v>134112.6</v>
      </c>
    </row>
    <row r="3941" spans="1:8" x14ac:dyDescent="0.25">
      <c r="A3941" t="s">
        <v>627</v>
      </c>
      <c r="B3941">
        <v>82</v>
      </c>
      <c r="C3941" t="s">
        <v>96</v>
      </c>
      <c r="D3941" t="s">
        <v>97</v>
      </c>
      <c r="E3941" t="s">
        <v>91</v>
      </c>
      <c r="F3941" t="s">
        <v>469</v>
      </c>
      <c r="G3941">
        <v>0</v>
      </c>
      <c r="H3941">
        <v>614721.6</v>
      </c>
    </row>
    <row r="3942" spans="1:8" x14ac:dyDescent="0.25">
      <c r="A3942" t="s">
        <v>627</v>
      </c>
      <c r="B3942">
        <v>83</v>
      </c>
      <c r="C3942" t="s">
        <v>98</v>
      </c>
      <c r="D3942" t="s">
        <v>99</v>
      </c>
      <c r="E3942" t="s">
        <v>91</v>
      </c>
      <c r="F3942" t="s">
        <v>469</v>
      </c>
      <c r="G3942">
        <v>0</v>
      </c>
      <c r="H3942">
        <v>147643.24</v>
      </c>
    </row>
    <row r="3943" spans="1:8" x14ac:dyDescent="0.25">
      <c r="A3943" t="s">
        <v>627</v>
      </c>
      <c r="B3943">
        <v>86</v>
      </c>
      <c r="C3943" t="s">
        <v>100</v>
      </c>
      <c r="D3943" t="s">
        <v>101</v>
      </c>
      <c r="E3943" t="s">
        <v>91</v>
      </c>
      <c r="F3943" t="s">
        <v>469</v>
      </c>
      <c r="G3943">
        <v>0</v>
      </c>
      <c r="H3943">
        <v>133533.03</v>
      </c>
    </row>
    <row r="3944" spans="1:8" x14ac:dyDescent="0.25">
      <c r="A3944" t="s">
        <v>627</v>
      </c>
      <c r="B3944">
        <v>87</v>
      </c>
      <c r="C3944" t="s">
        <v>102</v>
      </c>
      <c r="D3944" t="s">
        <v>103</v>
      </c>
      <c r="E3944" t="s">
        <v>91</v>
      </c>
      <c r="F3944" t="s">
        <v>469</v>
      </c>
      <c r="G3944">
        <v>0</v>
      </c>
      <c r="H3944">
        <v>41719.1</v>
      </c>
    </row>
    <row r="3945" spans="1:8" x14ac:dyDescent="0.25">
      <c r="A3945" t="s">
        <v>627</v>
      </c>
      <c r="B3945">
        <v>89</v>
      </c>
      <c r="C3945" t="s">
        <v>104</v>
      </c>
      <c r="D3945" t="s">
        <v>105</v>
      </c>
      <c r="E3945" t="s">
        <v>91</v>
      </c>
      <c r="F3945" t="s">
        <v>469</v>
      </c>
      <c r="G3945">
        <v>0</v>
      </c>
      <c r="H3945">
        <v>97593.58</v>
      </c>
    </row>
    <row r="3946" spans="1:8" x14ac:dyDescent="0.25">
      <c r="A3946" t="s">
        <v>627</v>
      </c>
      <c r="B3946">
        <v>91</v>
      </c>
      <c r="C3946" t="s">
        <v>106</v>
      </c>
      <c r="D3946" t="s">
        <v>107</v>
      </c>
      <c r="E3946" t="s">
        <v>91</v>
      </c>
      <c r="F3946" t="s">
        <v>469</v>
      </c>
      <c r="G3946">
        <v>0</v>
      </c>
      <c r="H3946">
        <v>90589.99</v>
      </c>
    </row>
    <row r="3947" spans="1:8" x14ac:dyDescent="0.25">
      <c r="A3947" t="s">
        <v>627</v>
      </c>
      <c r="B3947">
        <v>92</v>
      </c>
      <c r="C3947" t="s">
        <v>108</v>
      </c>
      <c r="D3947" t="s">
        <v>109</v>
      </c>
      <c r="E3947" t="s">
        <v>91</v>
      </c>
      <c r="F3947" t="s">
        <v>469</v>
      </c>
      <c r="G3947">
        <v>0</v>
      </c>
      <c r="H3947">
        <v>27248.17</v>
      </c>
    </row>
    <row r="3948" spans="1:8" x14ac:dyDescent="0.25">
      <c r="A3948" t="s">
        <v>627</v>
      </c>
      <c r="B3948">
        <v>93</v>
      </c>
      <c r="C3948" t="s">
        <v>110</v>
      </c>
      <c r="D3948" t="s">
        <v>111</v>
      </c>
      <c r="E3948" t="s">
        <v>91</v>
      </c>
      <c r="F3948" t="s">
        <v>469</v>
      </c>
      <c r="G3948">
        <v>0</v>
      </c>
      <c r="H3948">
        <v>240967.01</v>
      </c>
    </row>
    <row r="3949" spans="1:8" x14ac:dyDescent="0.25">
      <c r="A3949" t="s">
        <v>627</v>
      </c>
      <c r="B3949">
        <v>94</v>
      </c>
      <c r="C3949" t="s">
        <v>112</v>
      </c>
      <c r="D3949" t="s">
        <v>113</v>
      </c>
      <c r="E3949" t="s">
        <v>91</v>
      </c>
      <c r="F3949" t="s">
        <v>469</v>
      </c>
      <c r="G3949">
        <v>0</v>
      </c>
      <c r="H3949">
        <v>338220.33</v>
      </c>
    </row>
    <row r="3950" spans="1:8" x14ac:dyDescent="0.25">
      <c r="A3950" t="s">
        <v>627</v>
      </c>
      <c r="B3950">
        <v>95</v>
      </c>
      <c r="C3950" t="s">
        <v>114</v>
      </c>
      <c r="D3950" t="s">
        <v>115</v>
      </c>
      <c r="E3950" t="s">
        <v>91</v>
      </c>
      <c r="F3950" t="s">
        <v>469</v>
      </c>
      <c r="G3950">
        <v>0</v>
      </c>
      <c r="H3950">
        <v>128688.24</v>
      </c>
    </row>
    <row r="3951" spans="1:8" x14ac:dyDescent="0.25">
      <c r="A3951" t="s">
        <v>627</v>
      </c>
      <c r="B3951">
        <v>97</v>
      </c>
      <c r="C3951" t="s">
        <v>116</v>
      </c>
      <c r="D3951" t="s">
        <v>117</v>
      </c>
      <c r="E3951" t="s">
        <v>91</v>
      </c>
      <c r="F3951" t="s">
        <v>469</v>
      </c>
      <c r="G3951">
        <v>0</v>
      </c>
      <c r="H3951">
        <v>108853.95</v>
      </c>
    </row>
    <row r="3952" spans="1:8" x14ac:dyDescent="0.25">
      <c r="A3952" t="s">
        <v>627</v>
      </c>
      <c r="B3952">
        <v>98</v>
      </c>
      <c r="C3952" t="s">
        <v>118</v>
      </c>
      <c r="D3952" t="s">
        <v>119</v>
      </c>
      <c r="E3952" t="s">
        <v>91</v>
      </c>
      <c r="F3952" t="s">
        <v>469</v>
      </c>
      <c r="G3952">
        <v>0</v>
      </c>
      <c r="H3952">
        <v>162245.66</v>
      </c>
    </row>
    <row r="3953" spans="1:8" x14ac:dyDescent="0.25">
      <c r="A3953" t="s">
        <v>627</v>
      </c>
      <c r="B3953" t="s">
        <v>120</v>
      </c>
      <c r="C3953" t="s">
        <v>121</v>
      </c>
      <c r="D3953" t="s">
        <v>122</v>
      </c>
      <c r="E3953" t="s">
        <v>91</v>
      </c>
      <c r="F3953" t="s">
        <v>469</v>
      </c>
      <c r="G3953">
        <v>0</v>
      </c>
      <c r="H3953">
        <v>360288.28</v>
      </c>
    </row>
    <row r="3954" spans="1:8" x14ac:dyDescent="0.25">
      <c r="A3954" t="s">
        <v>627</v>
      </c>
      <c r="B3954" t="s">
        <v>123</v>
      </c>
      <c r="C3954" t="s">
        <v>124</v>
      </c>
      <c r="D3954" t="s">
        <v>125</v>
      </c>
      <c r="E3954" t="s">
        <v>91</v>
      </c>
      <c r="F3954" t="s">
        <v>469</v>
      </c>
      <c r="G3954">
        <v>0</v>
      </c>
      <c r="H3954">
        <v>94647.8</v>
      </c>
    </row>
    <row r="3955" spans="1:8" x14ac:dyDescent="0.25">
      <c r="A3955" t="s">
        <v>627</v>
      </c>
      <c r="B3955" t="s">
        <v>126</v>
      </c>
      <c r="C3955" t="s">
        <v>127</v>
      </c>
      <c r="D3955" t="s">
        <v>128</v>
      </c>
      <c r="E3955" t="s">
        <v>91</v>
      </c>
      <c r="F3955" t="s">
        <v>469</v>
      </c>
      <c r="G3955">
        <v>0</v>
      </c>
      <c r="H3955">
        <v>354088.16</v>
      </c>
    </row>
    <row r="3956" spans="1:8" x14ac:dyDescent="0.25">
      <c r="A3956" t="s">
        <v>627</v>
      </c>
      <c r="B3956" t="s">
        <v>129</v>
      </c>
      <c r="C3956" t="s">
        <v>130</v>
      </c>
      <c r="D3956" t="s">
        <v>131</v>
      </c>
      <c r="E3956" t="s">
        <v>91</v>
      </c>
      <c r="F3956" t="s">
        <v>469</v>
      </c>
      <c r="G3956">
        <v>0</v>
      </c>
      <c r="H3956">
        <v>766354.96</v>
      </c>
    </row>
    <row r="3957" spans="1:8" x14ac:dyDescent="0.25">
      <c r="A3957" t="s">
        <v>627</v>
      </c>
      <c r="B3957" t="s">
        <v>132</v>
      </c>
      <c r="C3957" t="s">
        <v>133</v>
      </c>
      <c r="D3957" t="s">
        <v>134</v>
      </c>
      <c r="E3957" t="s">
        <v>91</v>
      </c>
      <c r="F3957" t="s">
        <v>469</v>
      </c>
      <c r="G3957">
        <v>0</v>
      </c>
      <c r="H3957">
        <v>120659.44</v>
      </c>
    </row>
    <row r="3958" spans="1:8" x14ac:dyDescent="0.25">
      <c r="A3958" t="s">
        <v>627</v>
      </c>
      <c r="B3958" t="s">
        <v>135</v>
      </c>
      <c r="C3958" t="s">
        <v>136</v>
      </c>
      <c r="D3958" t="s">
        <v>137</v>
      </c>
      <c r="E3958" t="s">
        <v>91</v>
      </c>
      <c r="F3958" t="s">
        <v>469</v>
      </c>
      <c r="G3958">
        <v>0</v>
      </c>
      <c r="H3958">
        <v>247843.25</v>
      </c>
    </row>
    <row r="3959" spans="1:8" x14ac:dyDescent="0.25">
      <c r="A3959" t="s">
        <v>627</v>
      </c>
      <c r="B3959" t="s">
        <v>138</v>
      </c>
      <c r="C3959" t="s">
        <v>139</v>
      </c>
      <c r="D3959" t="s">
        <v>140</v>
      </c>
      <c r="E3959" t="s">
        <v>91</v>
      </c>
      <c r="F3959" t="s">
        <v>469</v>
      </c>
      <c r="G3959">
        <v>0</v>
      </c>
      <c r="H3959">
        <v>24159.43</v>
      </c>
    </row>
    <row r="3960" spans="1:8" x14ac:dyDescent="0.25">
      <c r="A3960" t="s">
        <v>627</v>
      </c>
      <c r="B3960" t="s">
        <v>141</v>
      </c>
      <c r="C3960" t="s">
        <v>142</v>
      </c>
      <c r="D3960" t="s">
        <v>143</v>
      </c>
      <c r="E3960" t="s">
        <v>91</v>
      </c>
      <c r="F3960" t="s">
        <v>469</v>
      </c>
      <c r="G3960">
        <v>0</v>
      </c>
      <c r="H3960">
        <v>98677.32</v>
      </c>
    </row>
    <row r="3961" spans="1:8" x14ac:dyDescent="0.25">
      <c r="A3961" t="s">
        <v>627</v>
      </c>
      <c r="B3961" t="s">
        <v>144</v>
      </c>
      <c r="C3961" t="s">
        <v>145</v>
      </c>
      <c r="D3961" t="s">
        <v>146</v>
      </c>
      <c r="E3961" t="s">
        <v>91</v>
      </c>
      <c r="F3961" t="s">
        <v>469</v>
      </c>
      <c r="G3961">
        <v>0</v>
      </c>
      <c r="H3961">
        <v>146148.18</v>
      </c>
    </row>
    <row r="3962" spans="1:8" x14ac:dyDescent="0.25">
      <c r="A3962" t="s">
        <v>627</v>
      </c>
      <c r="B3962" t="s">
        <v>147</v>
      </c>
      <c r="C3962" t="s">
        <v>148</v>
      </c>
      <c r="D3962" t="s">
        <v>149</v>
      </c>
      <c r="E3962" t="s">
        <v>91</v>
      </c>
      <c r="F3962" t="s">
        <v>469</v>
      </c>
      <c r="G3962">
        <v>0</v>
      </c>
      <c r="H3962">
        <v>163218.01</v>
      </c>
    </row>
    <row r="3963" spans="1:8" x14ac:dyDescent="0.25">
      <c r="A3963" t="s">
        <v>627</v>
      </c>
      <c r="B3963" t="s">
        <v>150</v>
      </c>
      <c r="C3963" t="s">
        <v>151</v>
      </c>
      <c r="D3963" t="s">
        <v>152</v>
      </c>
      <c r="E3963" t="s">
        <v>91</v>
      </c>
      <c r="F3963" t="s">
        <v>469</v>
      </c>
      <c r="G3963">
        <v>0</v>
      </c>
      <c r="H3963">
        <v>239016.65</v>
      </c>
    </row>
    <row r="3964" spans="1:8" x14ac:dyDescent="0.25">
      <c r="A3964" t="s">
        <v>627</v>
      </c>
      <c r="B3964" t="s">
        <v>153</v>
      </c>
      <c r="C3964" t="s">
        <v>154</v>
      </c>
      <c r="D3964" t="s">
        <v>155</v>
      </c>
      <c r="E3964" t="s">
        <v>91</v>
      </c>
      <c r="F3964" t="s">
        <v>469</v>
      </c>
      <c r="G3964">
        <v>0</v>
      </c>
      <c r="H3964">
        <v>224836.45</v>
      </c>
    </row>
    <row r="3965" spans="1:8" x14ac:dyDescent="0.25">
      <c r="A3965" t="s">
        <v>627</v>
      </c>
      <c r="B3965" t="s">
        <v>156</v>
      </c>
      <c r="C3965" t="s">
        <v>157</v>
      </c>
      <c r="D3965" t="s">
        <v>158</v>
      </c>
      <c r="E3965" t="s">
        <v>91</v>
      </c>
      <c r="F3965" t="s">
        <v>469</v>
      </c>
      <c r="G3965">
        <v>0</v>
      </c>
      <c r="H3965">
        <v>125286.85</v>
      </c>
    </row>
    <row r="3966" spans="1:8" x14ac:dyDescent="0.25">
      <c r="A3966" t="s">
        <v>627</v>
      </c>
      <c r="B3966" t="s">
        <v>159</v>
      </c>
      <c r="C3966" t="s">
        <v>160</v>
      </c>
      <c r="D3966" t="s">
        <v>161</v>
      </c>
      <c r="E3966" t="s">
        <v>91</v>
      </c>
      <c r="F3966" t="s">
        <v>469</v>
      </c>
      <c r="G3966">
        <v>0</v>
      </c>
      <c r="H3966">
        <v>134217.14000000001</v>
      </c>
    </row>
    <row r="3967" spans="1:8" x14ac:dyDescent="0.25">
      <c r="A3967" t="s">
        <v>627</v>
      </c>
      <c r="B3967" t="s">
        <v>162</v>
      </c>
      <c r="C3967" t="s">
        <v>163</v>
      </c>
      <c r="D3967" t="s">
        <v>164</v>
      </c>
      <c r="E3967" t="s">
        <v>91</v>
      </c>
      <c r="F3967" t="s">
        <v>469</v>
      </c>
      <c r="G3967">
        <v>0</v>
      </c>
      <c r="H3967">
        <v>175097.52</v>
      </c>
    </row>
    <row r="3968" spans="1:8" x14ac:dyDescent="0.25">
      <c r="A3968" t="s">
        <v>627</v>
      </c>
      <c r="B3968" t="s">
        <v>165</v>
      </c>
      <c r="C3968" t="s">
        <v>166</v>
      </c>
      <c r="D3968" t="s">
        <v>167</v>
      </c>
      <c r="E3968" t="s">
        <v>91</v>
      </c>
      <c r="F3968" t="s">
        <v>469</v>
      </c>
      <c r="G3968">
        <v>0</v>
      </c>
      <c r="H3968">
        <v>456338.13</v>
      </c>
    </row>
    <row r="3969" spans="1:8" x14ac:dyDescent="0.25">
      <c r="A3969" t="s">
        <v>627</v>
      </c>
      <c r="B3969" t="s">
        <v>168</v>
      </c>
      <c r="C3969" t="s">
        <v>169</v>
      </c>
      <c r="D3969" t="s">
        <v>170</v>
      </c>
      <c r="E3969" t="s">
        <v>91</v>
      </c>
      <c r="F3969" t="s">
        <v>469</v>
      </c>
      <c r="G3969">
        <v>0</v>
      </c>
      <c r="H3969">
        <v>102877.29</v>
      </c>
    </row>
    <row r="3970" spans="1:8" x14ac:dyDescent="0.25">
      <c r="A3970" t="s">
        <v>627</v>
      </c>
      <c r="B3970" t="s">
        <v>171</v>
      </c>
      <c r="C3970" t="s">
        <v>172</v>
      </c>
      <c r="D3970" t="s">
        <v>173</v>
      </c>
      <c r="E3970" t="s">
        <v>91</v>
      </c>
      <c r="F3970" t="s">
        <v>469</v>
      </c>
      <c r="G3970">
        <v>0</v>
      </c>
      <c r="H3970">
        <v>109586.49</v>
      </c>
    </row>
    <row r="3971" spans="1:8" x14ac:dyDescent="0.25">
      <c r="A3971" t="s">
        <v>627</v>
      </c>
      <c r="B3971" t="s">
        <v>174</v>
      </c>
      <c r="C3971" t="s">
        <v>175</v>
      </c>
      <c r="D3971" t="s">
        <v>176</v>
      </c>
      <c r="E3971" t="s">
        <v>91</v>
      </c>
      <c r="F3971" t="s">
        <v>469</v>
      </c>
      <c r="G3971">
        <v>0</v>
      </c>
      <c r="H3971">
        <v>75594.59</v>
      </c>
    </row>
    <row r="3972" spans="1:8" x14ac:dyDescent="0.25">
      <c r="A3972" t="s">
        <v>627</v>
      </c>
      <c r="B3972" t="s">
        <v>177</v>
      </c>
      <c r="C3972" t="s">
        <v>178</v>
      </c>
      <c r="D3972" t="s">
        <v>179</v>
      </c>
      <c r="E3972" t="s">
        <v>91</v>
      </c>
      <c r="F3972" t="s">
        <v>469</v>
      </c>
      <c r="G3972">
        <v>0</v>
      </c>
      <c r="H3972">
        <v>303436.28999999998</v>
      </c>
    </row>
    <row r="3973" spans="1:8" x14ac:dyDescent="0.25">
      <c r="A3973" t="s">
        <v>627</v>
      </c>
      <c r="B3973" t="s">
        <v>180</v>
      </c>
      <c r="C3973" t="s">
        <v>181</v>
      </c>
      <c r="D3973" t="s">
        <v>182</v>
      </c>
      <c r="E3973" t="s">
        <v>91</v>
      </c>
      <c r="F3973" t="s">
        <v>469</v>
      </c>
      <c r="G3973">
        <v>0</v>
      </c>
      <c r="H3973">
        <v>255956.28</v>
      </c>
    </row>
    <row r="3974" spans="1:8" x14ac:dyDescent="0.25">
      <c r="A3974" t="s">
        <v>627</v>
      </c>
      <c r="B3974" t="s">
        <v>183</v>
      </c>
      <c r="C3974" t="s">
        <v>184</v>
      </c>
      <c r="D3974" t="s">
        <v>185</v>
      </c>
      <c r="E3974" t="s">
        <v>91</v>
      </c>
      <c r="F3974" t="s">
        <v>469</v>
      </c>
      <c r="G3974">
        <v>0</v>
      </c>
      <c r="H3974">
        <v>264423.78000000003</v>
      </c>
    </row>
    <row r="3975" spans="1:8" x14ac:dyDescent="0.25">
      <c r="A3975" t="s">
        <v>627</v>
      </c>
      <c r="B3975" t="s">
        <v>186</v>
      </c>
      <c r="C3975" t="s">
        <v>187</v>
      </c>
      <c r="D3975" t="s">
        <v>188</v>
      </c>
      <c r="E3975" t="s">
        <v>91</v>
      </c>
      <c r="F3975" t="s">
        <v>469</v>
      </c>
      <c r="G3975">
        <v>0</v>
      </c>
      <c r="H3975">
        <v>306109.26</v>
      </c>
    </row>
    <row r="3976" spans="1:8" x14ac:dyDescent="0.25">
      <c r="A3976" t="s">
        <v>627</v>
      </c>
      <c r="B3976" t="s">
        <v>189</v>
      </c>
      <c r="C3976" t="s">
        <v>190</v>
      </c>
      <c r="D3976" t="s">
        <v>191</v>
      </c>
      <c r="E3976" t="s">
        <v>91</v>
      </c>
      <c r="F3976" t="s">
        <v>469</v>
      </c>
      <c r="G3976">
        <v>0</v>
      </c>
      <c r="H3976">
        <v>190540.64</v>
      </c>
    </row>
    <row r="3977" spans="1:8" x14ac:dyDescent="0.25">
      <c r="A3977" t="s">
        <v>627</v>
      </c>
      <c r="B3977" t="s">
        <v>192</v>
      </c>
      <c r="C3977" t="s">
        <v>193</v>
      </c>
      <c r="D3977" t="s">
        <v>194</v>
      </c>
      <c r="E3977" t="s">
        <v>91</v>
      </c>
      <c r="F3977" t="s">
        <v>469</v>
      </c>
      <c r="G3977">
        <v>0</v>
      </c>
      <c r="H3977">
        <v>122292.77</v>
      </c>
    </row>
    <row r="3978" spans="1:8" x14ac:dyDescent="0.25">
      <c r="A3978" t="s">
        <v>627</v>
      </c>
      <c r="B3978" t="s">
        <v>195</v>
      </c>
      <c r="C3978" t="s">
        <v>196</v>
      </c>
      <c r="D3978" t="s">
        <v>197</v>
      </c>
      <c r="E3978" t="s">
        <v>91</v>
      </c>
      <c r="F3978" t="s">
        <v>469</v>
      </c>
      <c r="G3978">
        <v>0</v>
      </c>
      <c r="H3978">
        <v>202116.34</v>
      </c>
    </row>
    <row r="3979" spans="1:8" x14ac:dyDescent="0.25">
      <c r="A3979" t="s">
        <v>627</v>
      </c>
      <c r="B3979" t="s">
        <v>198</v>
      </c>
      <c r="C3979" t="s">
        <v>199</v>
      </c>
      <c r="D3979" t="s">
        <v>200</v>
      </c>
      <c r="E3979" t="s">
        <v>91</v>
      </c>
      <c r="F3979" t="s">
        <v>469</v>
      </c>
      <c r="G3979">
        <v>0</v>
      </c>
      <c r="H3979">
        <v>144939.35</v>
      </c>
    </row>
    <row r="3980" spans="1:8" x14ac:dyDescent="0.25">
      <c r="A3980" t="s">
        <v>627</v>
      </c>
      <c r="B3980" t="s">
        <v>201</v>
      </c>
      <c r="C3980" t="s">
        <v>202</v>
      </c>
      <c r="D3980" t="s">
        <v>203</v>
      </c>
      <c r="E3980" t="s">
        <v>91</v>
      </c>
      <c r="F3980" t="s">
        <v>469</v>
      </c>
      <c r="G3980">
        <v>0</v>
      </c>
      <c r="H3980">
        <v>1126006.5</v>
      </c>
    </row>
    <row r="3981" spans="1:8" x14ac:dyDescent="0.25">
      <c r="A3981" t="s">
        <v>627</v>
      </c>
      <c r="B3981" t="s">
        <v>204</v>
      </c>
      <c r="C3981" t="s">
        <v>205</v>
      </c>
      <c r="D3981" t="s">
        <v>206</v>
      </c>
      <c r="E3981" t="s">
        <v>91</v>
      </c>
      <c r="F3981" t="s">
        <v>469</v>
      </c>
      <c r="G3981">
        <v>0</v>
      </c>
      <c r="H3981">
        <v>510599.35</v>
      </c>
    </row>
    <row r="3982" spans="1:8" x14ac:dyDescent="0.25">
      <c r="A3982" t="s">
        <v>627</v>
      </c>
      <c r="B3982" t="s">
        <v>207</v>
      </c>
      <c r="C3982" t="s">
        <v>208</v>
      </c>
      <c r="D3982" t="s">
        <v>209</v>
      </c>
      <c r="E3982" t="s">
        <v>91</v>
      </c>
      <c r="F3982" t="s">
        <v>469</v>
      </c>
      <c r="G3982">
        <v>0</v>
      </c>
      <c r="H3982">
        <v>253939.66</v>
      </c>
    </row>
    <row r="3983" spans="1:8" x14ac:dyDescent="0.25">
      <c r="A3983" t="s">
        <v>627</v>
      </c>
      <c r="B3983" t="s">
        <v>210</v>
      </c>
      <c r="C3983" t="s">
        <v>211</v>
      </c>
      <c r="D3983" t="s">
        <v>212</v>
      </c>
      <c r="E3983" t="s">
        <v>91</v>
      </c>
      <c r="F3983" t="s">
        <v>469</v>
      </c>
      <c r="G3983">
        <v>0</v>
      </c>
      <c r="H3983">
        <v>138624.67000000001</v>
      </c>
    </row>
    <row r="3984" spans="1:8" x14ac:dyDescent="0.25">
      <c r="A3984" t="s">
        <v>627</v>
      </c>
      <c r="B3984" t="s">
        <v>213</v>
      </c>
      <c r="C3984" t="s">
        <v>214</v>
      </c>
      <c r="D3984" t="s">
        <v>215</v>
      </c>
      <c r="E3984" t="s">
        <v>91</v>
      </c>
      <c r="F3984" t="s">
        <v>469</v>
      </c>
      <c r="G3984">
        <v>0</v>
      </c>
      <c r="H3984">
        <v>0</v>
      </c>
    </row>
    <row r="3985" spans="1:8" x14ac:dyDescent="0.25">
      <c r="A3985" t="s">
        <v>627</v>
      </c>
      <c r="B3985" t="s">
        <v>216</v>
      </c>
      <c r="C3985" t="s">
        <v>217</v>
      </c>
      <c r="D3985" t="s">
        <v>218</v>
      </c>
      <c r="E3985" t="s">
        <v>91</v>
      </c>
      <c r="F3985" t="s">
        <v>469</v>
      </c>
      <c r="G3985">
        <v>0</v>
      </c>
      <c r="H3985">
        <v>80811.47</v>
      </c>
    </row>
    <row r="3986" spans="1:8" x14ac:dyDescent="0.25">
      <c r="A3986" t="s">
        <v>627</v>
      </c>
      <c r="B3986" t="s">
        <v>219</v>
      </c>
      <c r="C3986" t="s">
        <v>220</v>
      </c>
      <c r="D3986" t="s">
        <v>221</v>
      </c>
      <c r="E3986" t="s">
        <v>91</v>
      </c>
      <c r="F3986" t="s">
        <v>469</v>
      </c>
      <c r="G3986">
        <v>0</v>
      </c>
      <c r="H3986">
        <v>128259.38</v>
      </c>
    </row>
    <row r="3987" spans="1:8" x14ac:dyDescent="0.25">
      <c r="A3987" t="s">
        <v>627</v>
      </c>
      <c r="B3987" t="s">
        <v>222</v>
      </c>
      <c r="C3987" t="s">
        <v>223</v>
      </c>
      <c r="D3987" t="s">
        <v>224</v>
      </c>
      <c r="E3987" t="s">
        <v>91</v>
      </c>
      <c r="F3987" t="s">
        <v>469</v>
      </c>
      <c r="G3987">
        <v>0</v>
      </c>
      <c r="H3987">
        <v>79468.42</v>
      </c>
    </row>
    <row r="3988" spans="1:8" x14ac:dyDescent="0.25">
      <c r="A3988" t="s">
        <v>627</v>
      </c>
      <c r="B3988" t="s">
        <v>225</v>
      </c>
      <c r="C3988" t="s">
        <v>226</v>
      </c>
      <c r="D3988" t="s">
        <v>227</v>
      </c>
      <c r="E3988" t="s">
        <v>91</v>
      </c>
      <c r="F3988" t="s">
        <v>469</v>
      </c>
      <c r="G3988">
        <v>0</v>
      </c>
      <c r="H3988">
        <v>177023.74</v>
      </c>
    </row>
    <row r="3989" spans="1:8" x14ac:dyDescent="0.25">
      <c r="A3989" t="s">
        <v>627</v>
      </c>
      <c r="B3989" t="s">
        <v>228</v>
      </c>
      <c r="C3989" t="s">
        <v>229</v>
      </c>
      <c r="D3989" t="s">
        <v>230</v>
      </c>
      <c r="E3989" t="s">
        <v>91</v>
      </c>
      <c r="F3989" t="s">
        <v>469</v>
      </c>
      <c r="G3989">
        <v>0</v>
      </c>
      <c r="H3989">
        <v>82006.559999999998</v>
      </c>
    </row>
    <row r="3990" spans="1:8" x14ac:dyDescent="0.25">
      <c r="A3990" t="s">
        <v>627</v>
      </c>
      <c r="B3990" t="s">
        <v>231</v>
      </c>
      <c r="C3990" t="s">
        <v>232</v>
      </c>
      <c r="D3990" t="s">
        <v>233</v>
      </c>
      <c r="E3990" t="s">
        <v>91</v>
      </c>
      <c r="F3990" t="s">
        <v>469</v>
      </c>
      <c r="G3990">
        <v>0</v>
      </c>
      <c r="H3990">
        <v>122811.54</v>
      </c>
    </row>
    <row r="3991" spans="1:8" x14ac:dyDescent="0.25">
      <c r="A3991" t="s">
        <v>627</v>
      </c>
      <c r="B3991" t="s">
        <v>234</v>
      </c>
      <c r="C3991" t="s">
        <v>235</v>
      </c>
      <c r="D3991" t="s">
        <v>236</v>
      </c>
      <c r="E3991" t="s">
        <v>91</v>
      </c>
      <c r="F3991" t="s">
        <v>469</v>
      </c>
      <c r="G3991">
        <v>0</v>
      </c>
      <c r="H3991">
        <v>99186.240000000005</v>
      </c>
    </row>
    <row r="3992" spans="1:8" x14ac:dyDescent="0.25">
      <c r="A3992" t="s">
        <v>627</v>
      </c>
      <c r="B3992" t="s">
        <v>237</v>
      </c>
      <c r="C3992" t="s">
        <v>238</v>
      </c>
      <c r="D3992" t="s">
        <v>239</v>
      </c>
      <c r="E3992" t="s">
        <v>91</v>
      </c>
      <c r="F3992" t="s">
        <v>469</v>
      </c>
      <c r="G3992">
        <v>0</v>
      </c>
      <c r="H3992">
        <v>192833.92000000001</v>
      </c>
    </row>
    <row r="3993" spans="1:8" x14ac:dyDescent="0.25">
      <c r="A3993" t="s">
        <v>627</v>
      </c>
      <c r="B3993" t="s">
        <v>240</v>
      </c>
      <c r="C3993" t="s">
        <v>241</v>
      </c>
      <c r="D3993" t="s">
        <v>242</v>
      </c>
      <c r="E3993" t="s">
        <v>91</v>
      </c>
      <c r="F3993" t="s">
        <v>469</v>
      </c>
      <c r="G3993">
        <v>0</v>
      </c>
      <c r="H3993">
        <v>168347.58</v>
      </c>
    </row>
    <row r="3994" spans="1:8" x14ac:dyDescent="0.25">
      <c r="A3994" t="s">
        <v>627</v>
      </c>
      <c r="B3994" t="s">
        <v>243</v>
      </c>
      <c r="C3994" t="s">
        <v>244</v>
      </c>
      <c r="D3994" t="s">
        <v>245</v>
      </c>
      <c r="E3994" t="s">
        <v>91</v>
      </c>
      <c r="F3994" t="s">
        <v>469</v>
      </c>
      <c r="G3994">
        <v>0</v>
      </c>
      <c r="H3994">
        <v>635962.35</v>
      </c>
    </row>
    <row r="3995" spans="1:8" x14ac:dyDescent="0.25">
      <c r="A3995" t="s">
        <v>627</v>
      </c>
      <c r="B3995" t="s">
        <v>246</v>
      </c>
      <c r="C3995" t="s">
        <v>247</v>
      </c>
      <c r="D3995" t="s">
        <v>248</v>
      </c>
      <c r="E3995" t="s">
        <v>91</v>
      </c>
      <c r="F3995" t="s">
        <v>469</v>
      </c>
      <c r="G3995">
        <v>0</v>
      </c>
      <c r="H3995">
        <v>285140.74</v>
      </c>
    </row>
    <row r="3996" spans="1:8" x14ac:dyDescent="0.25">
      <c r="A3996" t="s">
        <v>627</v>
      </c>
      <c r="B3996" t="s">
        <v>249</v>
      </c>
      <c r="C3996" t="s">
        <v>250</v>
      </c>
      <c r="D3996" t="s">
        <v>251</v>
      </c>
      <c r="E3996" t="s">
        <v>91</v>
      </c>
      <c r="F3996" t="s">
        <v>469</v>
      </c>
      <c r="G3996">
        <v>0</v>
      </c>
      <c r="H3996">
        <v>92363.85</v>
      </c>
    </row>
    <row r="3997" spans="1:8" x14ac:dyDescent="0.25">
      <c r="A3997" t="s">
        <v>627</v>
      </c>
      <c r="B3997" t="s">
        <v>252</v>
      </c>
      <c r="C3997" t="s">
        <v>253</v>
      </c>
      <c r="D3997" t="s">
        <v>254</v>
      </c>
      <c r="E3997" t="s">
        <v>91</v>
      </c>
      <c r="F3997" t="s">
        <v>469</v>
      </c>
      <c r="G3997">
        <v>0</v>
      </c>
      <c r="H3997">
        <v>233325.12</v>
      </c>
    </row>
    <row r="3998" spans="1:8" x14ac:dyDescent="0.25">
      <c r="A3998" t="s">
        <v>627</v>
      </c>
      <c r="B3998" t="s">
        <v>255</v>
      </c>
      <c r="C3998" t="s">
        <v>256</v>
      </c>
      <c r="D3998" t="s">
        <v>257</v>
      </c>
      <c r="E3998" t="s">
        <v>91</v>
      </c>
      <c r="F3998" t="s">
        <v>469</v>
      </c>
      <c r="G3998">
        <v>0</v>
      </c>
      <c r="H3998">
        <v>115614.47</v>
      </c>
    </row>
    <row r="3999" spans="1:8" x14ac:dyDescent="0.25">
      <c r="A3999" t="s">
        <v>627</v>
      </c>
      <c r="B3999" t="s">
        <v>258</v>
      </c>
      <c r="C3999" t="s">
        <v>259</v>
      </c>
      <c r="D3999" t="s">
        <v>260</v>
      </c>
      <c r="E3999" t="s">
        <v>91</v>
      </c>
      <c r="F3999" t="s">
        <v>469</v>
      </c>
      <c r="G3999">
        <v>0</v>
      </c>
      <c r="H3999">
        <v>598723.9</v>
      </c>
    </row>
    <row r="4000" spans="1:8" x14ac:dyDescent="0.25">
      <c r="A4000" t="s">
        <v>627</v>
      </c>
      <c r="B4000" t="s">
        <v>261</v>
      </c>
      <c r="C4000" t="s">
        <v>262</v>
      </c>
      <c r="D4000" t="s">
        <v>263</v>
      </c>
      <c r="E4000" t="s">
        <v>91</v>
      </c>
      <c r="F4000" t="s">
        <v>469</v>
      </c>
      <c r="G4000">
        <v>0</v>
      </c>
      <c r="H4000">
        <v>273378.65999999997</v>
      </c>
    </row>
    <row r="4001" spans="1:8" x14ac:dyDescent="0.25">
      <c r="A4001" t="s">
        <v>627</v>
      </c>
      <c r="B4001" t="s">
        <v>264</v>
      </c>
      <c r="C4001" t="s">
        <v>265</v>
      </c>
      <c r="D4001" t="s">
        <v>266</v>
      </c>
      <c r="E4001" t="s">
        <v>91</v>
      </c>
      <c r="F4001" t="s">
        <v>469</v>
      </c>
      <c r="G4001">
        <v>0</v>
      </c>
      <c r="H4001">
        <v>393895.77</v>
      </c>
    </row>
    <row r="4002" spans="1:8" x14ac:dyDescent="0.25">
      <c r="A4002" t="s">
        <v>627</v>
      </c>
      <c r="B4002" t="s">
        <v>267</v>
      </c>
      <c r="C4002" t="s">
        <v>268</v>
      </c>
      <c r="D4002" t="s">
        <v>269</v>
      </c>
      <c r="E4002" t="s">
        <v>91</v>
      </c>
      <c r="F4002" t="s">
        <v>469</v>
      </c>
      <c r="G4002">
        <v>0</v>
      </c>
      <c r="H4002">
        <v>390711.03999999998</v>
      </c>
    </row>
    <row r="4003" spans="1:8" x14ac:dyDescent="0.25">
      <c r="A4003" t="s">
        <v>627</v>
      </c>
      <c r="B4003" t="s">
        <v>270</v>
      </c>
      <c r="C4003" t="s">
        <v>271</v>
      </c>
      <c r="D4003" t="s">
        <v>272</v>
      </c>
      <c r="E4003" t="s">
        <v>91</v>
      </c>
      <c r="F4003" t="s">
        <v>469</v>
      </c>
      <c r="G4003">
        <v>0</v>
      </c>
      <c r="H4003">
        <v>304294.99</v>
      </c>
    </row>
    <row r="4004" spans="1:8" x14ac:dyDescent="0.25">
      <c r="A4004" t="s">
        <v>627</v>
      </c>
      <c r="B4004" t="s">
        <v>273</v>
      </c>
      <c r="C4004" t="s">
        <v>274</v>
      </c>
      <c r="D4004" t="s">
        <v>275</v>
      </c>
      <c r="E4004" t="s">
        <v>91</v>
      </c>
      <c r="F4004" t="s">
        <v>469</v>
      </c>
      <c r="G4004">
        <v>0</v>
      </c>
      <c r="H4004">
        <v>146876.12</v>
      </c>
    </row>
    <row r="4005" spans="1:8" x14ac:dyDescent="0.25">
      <c r="A4005" t="s">
        <v>627</v>
      </c>
      <c r="B4005" t="s">
        <v>276</v>
      </c>
      <c r="C4005" t="s">
        <v>277</v>
      </c>
      <c r="D4005" t="s">
        <v>278</v>
      </c>
      <c r="E4005" t="s">
        <v>91</v>
      </c>
      <c r="F4005" t="s">
        <v>469</v>
      </c>
      <c r="G4005">
        <v>0</v>
      </c>
      <c r="H4005">
        <v>300136.96000000002</v>
      </c>
    </row>
    <row r="4006" spans="1:8" x14ac:dyDescent="0.25">
      <c r="A4006" t="s">
        <v>627</v>
      </c>
      <c r="B4006" t="s">
        <v>279</v>
      </c>
      <c r="C4006" t="s">
        <v>280</v>
      </c>
      <c r="D4006" t="s">
        <v>281</v>
      </c>
      <c r="E4006" t="s">
        <v>91</v>
      </c>
      <c r="F4006" t="s">
        <v>469</v>
      </c>
      <c r="G4006">
        <v>0</v>
      </c>
      <c r="H4006">
        <v>47268.77</v>
      </c>
    </row>
    <row r="4007" spans="1:8" x14ac:dyDescent="0.25">
      <c r="A4007" t="s">
        <v>627</v>
      </c>
      <c r="B4007" t="s">
        <v>282</v>
      </c>
      <c r="C4007" t="s">
        <v>283</v>
      </c>
      <c r="D4007" t="s">
        <v>284</v>
      </c>
      <c r="E4007" t="s">
        <v>91</v>
      </c>
      <c r="F4007" t="s">
        <v>469</v>
      </c>
      <c r="G4007">
        <v>0</v>
      </c>
      <c r="H4007">
        <v>125087.98</v>
      </c>
    </row>
    <row r="4008" spans="1:8" x14ac:dyDescent="0.25">
      <c r="A4008" t="s">
        <v>627</v>
      </c>
      <c r="B4008" t="s">
        <v>285</v>
      </c>
      <c r="C4008" t="s">
        <v>286</v>
      </c>
      <c r="D4008" t="s">
        <v>287</v>
      </c>
      <c r="E4008" t="s">
        <v>91</v>
      </c>
      <c r="F4008" t="s">
        <v>469</v>
      </c>
      <c r="G4008">
        <v>0</v>
      </c>
      <c r="H4008">
        <v>172580.7</v>
      </c>
    </row>
    <row r="4009" spans="1:8" x14ac:dyDescent="0.25">
      <c r="A4009" t="s">
        <v>627</v>
      </c>
      <c r="B4009" t="s">
        <v>288</v>
      </c>
      <c r="C4009" t="s">
        <v>289</v>
      </c>
      <c r="D4009" t="s">
        <v>290</v>
      </c>
      <c r="E4009" t="s">
        <v>91</v>
      </c>
      <c r="F4009" t="s">
        <v>469</v>
      </c>
      <c r="G4009">
        <v>0</v>
      </c>
      <c r="H4009">
        <v>130359.67</v>
      </c>
    </row>
    <row r="4010" spans="1:8" x14ac:dyDescent="0.25">
      <c r="A4010" t="s">
        <v>627</v>
      </c>
      <c r="B4010" t="s">
        <v>291</v>
      </c>
      <c r="C4010" t="s">
        <v>292</v>
      </c>
      <c r="D4010" t="s">
        <v>293</v>
      </c>
      <c r="E4010" t="s">
        <v>91</v>
      </c>
      <c r="F4010" t="s">
        <v>469</v>
      </c>
      <c r="G4010">
        <v>0</v>
      </c>
      <c r="H4010">
        <v>0</v>
      </c>
    </row>
    <row r="4011" spans="1:8" x14ac:dyDescent="0.25">
      <c r="A4011" t="s">
        <v>627</v>
      </c>
      <c r="B4011" t="s">
        <v>294</v>
      </c>
      <c r="C4011" t="s">
        <v>295</v>
      </c>
      <c r="D4011" t="s">
        <v>296</v>
      </c>
      <c r="E4011" t="s">
        <v>91</v>
      </c>
      <c r="F4011" t="s">
        <v>469</v>
      </c>
      <c r="G4011">
        <v>0</v>
      </c>
      <c r="H4011">
        <v>112598.24</v>
      </c>
    </row>
    <row r="4012" spans="1:8" x14ac:dyDescent="0.25">
      <c r="A4012" t="s">
        <v>627</v>
      </c>
      <c r="B4012" t="s">
        <v>297</v>
      </c>
      <c r="C4012" t="s">
        <v>298</v>
      </c>
      <c r="D4012" t="s">
        <v>299</v>
      </c>
      <c r="E4012" t="s">
        <v>91</v>
      </c>
      <c r="F4012" t="s">
        <v>469</v>
      </c>
      <c r="G4012">
        <v>0</v>
      </c>
      <c r="H4012">
        <v>281426.59000000003</v>
      </c>
    </row>
    <row r="4013" spans="1:8" x14ac:dyDescent="0.25">
      <c r="A4013" t="s">
        <v>627</v>
      </c>
      <c r="B4013" t="s">
        <v>300</v>
      </c>
      <c r="C4013" t="s">
        <v>301</v>
      </c>
      <c r="D4013" t="s">
        <v>302</v>
      </c>
      <c r="E4013" t="s">
        <v>91</v>
      </c>
      <c r="F4013" t="s">
        <v>469</v>
      </c>
      <c r="G4013">
        <v>0</v>
      </c>
      <c r="H4013">
        <v>74653.62</v>
      </c>
    </row>
    <row r="4014" spans="1:8" x14ac:dyDescent="0.25">
      <c r="A4014" t="s">
        <v>627</v>
      </c>
      <c r="B4014" t="s">
        <v>303</v>
      </c>
      <c r="C4014" t="s">
        <v>304</v>
      </c>
      <c r="D4014" t="s">
        <v>305</v>
      </c>
      <c r="E4014" t="s">
        <v>91</v>
      </c>
      <c r="F4014" t="s">
        <v>469</v>
      </c>
      <c r="G4014">
        <v>0</v>
      </c>
      <c r="H4014">
        <v>173889.49</v>
      </c>
    </row>
    <row r="4015" spans="1:8" x14ac:dyDescent="0.25">
      <c r="A4015" t="s">
        <v>627</v>
      </c>
      <c r="B4015" t="s">
        <v>306</v>
      </c>
      <c r="C4015" t="s">
        <v>307</v>
      </c>
      <c r="D4015" t="s">
        <v>308</v>
      </c>
      <c r="E4015" t="s">
        <v>91</v>
      </c>
      <c r="F4015" t="s">
        <v>469</v>
      </c>
      <c r="G4015">
        <v>0</v>
      </c>
      <c r="H4015">
        <v>120272.66</v>
      </c>
    </row>
    <row r="4016" spans="1:8" x14ac:dyDescent="0.25">
      <c r="A4016" t="s">
        <v>627</v>
      </c>
      <c r="B4016" t="s">
        <v>309</v>
      </c>
      <c r="C4016" t="s">
        <v>310</v>
      </c>
      <c r="D4016" t="s">
        <v>311</v>
      </c>
      <c r="E4016" t="s">
        <v>91</v>
      </c>
      <c r="F4016" t="s">
        <v>469</v>
      </c>
      <c r="G4016">
        <v>0</v>
      </c>
      <c r="H4016">
        <v>84700.4</v>
      </c>
    </row>
    <row r="4017" spans="1:8" x14ac:dyDescent="0.25">
      <c r="A4017" t="s">
        <v>627</v>
      </c>
      <c r="B4017" t="s">
        <v>312</v>
      </c>
      <c r="C4017" t="s">
        <v>313</v>
      </c>
      <c r="D4017" t="s">
        <v>314</v>
      </c>
      <c r="E4017" t="s">
        <v>91</v>
      </c>
      <c r="F4017" t="s">
        <v>469</v>
      </c>
      <c r="G4017">
        <v>0</v>
      </c>
      <c r="H4017">
        <v>151211.09</v>
      </c>
    </row>
    <row r="4018" spans="1:8" x14ac:dyDescent="0.25">
      <c r="A4018" t="s">
        <v>627</v>
      </c>
      <c r="B4018" t="s">
        <v>315</v>
      </c>
      <c r="C4018" t="s">
        <v>316</v>
      </c>
      <c r="D4018" t="s">
        <v>317</v>
      </c>
      <c r="E4018" t="s">
        <v>91</v>
      </c>
      <c r="F4018" t="s">
        <v>469</v>
      </c>
      <c r="G4018">
        <v>0</v>
      </c>
      <c r="H4018">
        <v>78588.320000000007</v>
      </c>
    </row>
    <row r="4019" spans="1:8" x14ac:dyDescent="0.25">
      <c r="A4019" t="s">
        <v>627</v>
      </c>
      <c r="B4019" t="s">
        <v>318</v>
      </c>
      <c r="C4019" t="s">
        <v>319</v>
      </c>
      <c r="D4019" t="s">
        <v>320</v>
      </c>
      <c r="E4019" t="s">
        <v>91</v>
      </c>
      <c r="F4019" t="s">
        <v>469</v>
      </c>
      <c r="G4019">
        <v>0</v>
      </c>
      <c r="H4019">
        <v>141402.09</v>
      </c>
    </row>
    <row r="4020" spans="1:8" x14ac:dyDescent="0.25">
      <c r="A4020" t="s">
        <v>627</v>
      </c>
      <c r="B4020" t="s">
        <v>321</v>
      </c>
      <c r="C4020" t="s">
        <v>322</v>
      </c>
      <c r="D4020" t="s">
        <v>323</v>
      </c>
      <c r="E4020" t="s">
        <v>91</v>
      </c>
      <c r="F4020" t="s">
        <v>469</v>
      </c>
      <c r="G4020">
        <v>0</v>
      </c>
      <c r="H4020">
        <v>257898.71</v>
      </c>
    </row>
    <row r="4021" spans="1:8" x14ac:dyDescent="0.25">
      <c r="A4021" t="s">
        <v>627</v>
      </c>
      <c r="B4021" t="s">
        <v>324</v>
      </c>
      <c r="C4021" t="s">
        <v>325</v>
      </c>
      <c r="D4021" t="s">
        <v>326</v>
      </c>
      <c r="E4021" t="s">
        <v>91</v>
      </c>
      <c r="F4021" t="s">
        <v>469</v>
      </c>
      <c r="G4021">
        <v>0</v>
      </c>
      <c r="H4021">
        <v>76336.38</v>
      </c>
    </row>
    <row r="4022" spans="1:8" x14ac:dyDescent="0.25">
      <c r="A4022" t="s">
        <v>627</v>
      </c>
      <c r="B4022" t="s">
        <v>327</v>
      </c>
      <c r="C4022" t="s">
        <v>328</v>
      </c>
      <c r="D4022" t="s">
        <v>329</v>
      </c>
      <c r="E4022" t="s">
        <v>91</v>
      </c>
      <c r="F4022" t="s">
        <v>469</v>
      </c>
      <c r="G4022">
        <v>0</v>
      </c>
      <c r="H4022">
        <v>134653.37</v>
      </c>
    </row>
    <row r="4023" spans="1:8" x14ac:dyDescent="0.25">
      <c r="A4023" t="s">
        <v>627</v>
      </c>
      <c r="B4023" t="s">
        <v>330</v>
      </c>
      <c r="C4023" t="s">
        <v>331</v>
      </c>
      <c r="D4023" t="s">
        <v>332</v>
      </c>
      <c r="E4023" t="s">
        <v>91</v>
      </c>
      <c r="F4023" t="s">
        <v>469</v>
      </c>
      <c r="G4023">
        <v>0</v>
      </c>
      <c r="H4023">
        <v>0</v>
      </c>
    </row>
    <row r="4024" spans="1:8" x14ac:dyDescent="0.25">
      <c r="A4024" t="s">
        <v>627</v>
      </c>
      <c r="B4024" t="s">
        <v>333</v>
      </c>
      <c r="C4024" t="s">
        <v>334</v>
      </c>
      <c r="D4024" t="s">
        <v>335</v>
      </c>
      <c r="E4024" t="s">
        <v>91</v>
      </c>
      <c r="F4024" t="s">
        <v>469</v>
      </c>
      <c r="G4024">
        <v>0</v>
      </c>
      <c r="H4024">
        <v>32149.48</v>
      </c>
    </row>
    <row r="4025" spans="1:8" x14ac:dyDescent="0.25">
      <c r="A4025" t="s">
        <v>627</v>
      </c>
      <c r="B4025" t="s">
        <v>336</v>
      </c>
      <c r="C4025" t="s">
        <v>337</v>
      </c>
      <c r="D4025" t="s">
        <v>338</v>
      </c>
      <c r="E4025" t="s">
        <v>91</v>
      </c>
      <c r="F4025" t="s">
        <v>469</v>
      </c>
      <c r="G4025">
        <v>0</v>
      </c>
      <c r="H4025">
        <v>61564.73</v>
      </c>
    </row>
    <row r="4026" spans="1:8" x14ac:dyDescent="0.25">
      <c r="A4026" t="s">
        <v>627</v>
      </c>
      <c r="B4026" t="s">
        <v>339</v>
      </c>
      <c r="C4026" t="s">
        <v>340</v>
      </c>
      <c r="D4026" t="s">
        <v>341</v>
      </c>
      <c r="E4026" t="s">
        <v>91</v>
      </c>
      <c r="F4026" t="s">
        <v>469</v>
      </c>
      <c r="G4026">
        <v>0</v>
      </c>
      <c r="H4026">
        <v>843613.48</v>
      </c>
    </row>
    <row r="4027" spans="1:8" x14ac:dyDescent="0.25">
      <c r="A4027" t="s">
        <v>627</v>
      </c>
      <c r="B4027" t="s">
        <v>342</v>
      </c>
      <c r="C4027" t="s">
        <v>343</v>
      </c>
      <c r="D4027" t="s">
        <v>344</v>
      </c>
      <c r="E4027" t="s">
        <v>91</v>
      </c>
      <c r="F4027" t="s">
        <v>469</v>
      </c>
      <c r="G4027">
        <v>0</v>
      </c>
      <c r="H4027">
        <v>71114.62</v>
      </c>
    </row>
    <row r="4028" spans="1:8" x14ac:dyDescent="0.25">
      <c r="A4028" t="s">
        <v>627</v>
      </c>
      <c r="B4028" t="s">
        <v>345</v>
      </c>
      <c r="C4028" t="s">
        <v>346</v>
      </c>
      <c r="D4028" t="s">
        <v>347</v>
      </c>
      <c r="E4028" t="s">
        <v>91</v>
      </c>
      <c r="F4028" t="s">
        <v>469</v>
      </c>
      <c r="G4028">
        <v>0</v>
      </c>
      <c r="H4028">
        <v>122799.43</v>
      </c>
    </row>
    <row r="4029" spans="1:8" x14ac:dyDescent="0.25">
      <c r="A4029" t="s">
        <v>627</v>
      </c>
      <c r="B4029" t="s">
        <v>348</v>
      </c>
      <c r="C4029" t="s">
        <v>349</v>
      </c>
      <c r="D4029" t="s">
        <v>350</v>
      </c>
      <c r="E4029" t="s">
        <v>91</v>
      </c>
      <c r="F4029" t="s">
        <v>469</v>
      </c>
      <c r="G4029">
        <v>0</v>
      </c>
      <c r="H4029">
        <v>166832.81</v>
      </c>
    </row>
    <row r="4030" spans="1:8" x14ac:dyDescent="0.25">
      <c r="A4030" t="s">
        <v>627</v>
      </c>
      <c r="B4030" t="s">
        <v>351</v>
      </c>
      <c r="C4030" t="s">
        <v>352</v>
      </c>
      <c r="D4030" t="s">
        <v>353</v>
      </c>
      <c r="E4030" t="s">
        <v>91</v>
      </c>
      <c r="F4030" t="s">
        <v>469</v>
      </c>
      <c r="G4030">
        <v>0</v>
      </c>
      <c r="H4030">
        <v>103864.86</v>
      </c>
    </row>
    <row r="4031" spans="1:8" x14ac:dyDescent="0.25">
      <c r="A4031" t="s">
        <v>627</v>
      </c>
      <c r="B4031" t="s">
        <v>354</v>
      </c>
      <c r="C4031" t="s">
        <v>355</v>
      </c>
      <c r="D4031" t="s">
        <v>356</v>
      </c>
      <c r="E4031" t="s">
        <v>91</v>
      </c>
      <c r="F4031" t="s">
        <v>469</v>
      </c>
      <c r="G4031">
        <v>0</v>
      </c>
      <c r="H4031">
        <v>183897.44</v>
      </c>
    </row>
    <row r="4032" spans="1:8" x14ac:dyDescent="0.25">
      <c r="A4032" t="s">
        <v>627</v>
      </c>
      <c r="B4032" t="s">
        <v>357</v>
      </c>
      <c r="C4032" t="s">
        <v>358</v>
      </c>
      <c r="D4032" t="s">
        <v>359</v>
      </c>
      <c r="E4032" t="s">
        <v>91</v>
      </c>
      <c r="F4032" t="s">
        <v>469</v>
      </c>
      <c r="G4032">
        <v>0</v>
      </c>
      <c r="H4032">
        <v>132769.70000000001</v>
      </c>
    </row>
    <row r="4033" spans="1:8" x14ac:dyDescent="0.25">
      <c r="A4033" t="s">
        <v>627</v>
      </c>
      <c r="B4033" t="s">
        <v>360</v>
      </c>
      <c r="C4033" t="s">
        <v>361</v>
      </c>
      <c r="D4033" t="s">
        <v>362</v>
      </c>
      <c r="E4033" t="s">
        <v>91</v>
      </c>
      <c r="F4033" t="s">
        <v>469</v>
      </c>
      <c r="G4033">
        <v>0</v>
      </c>
      <c r="H4033">
        <v>172061.13</v>
      </c>
    </row>
    <row r="4034" spans="1:8" x14ac:dyDescent="0.25">
      <c r="A4034" t="s">
        <v>627</v>
      </c>
      <c r="B4034" t="s">
        <v>363</v>
      </c>
      <c r="C4034" t="s">
        <v>364</v>
      </c>
      <c r="D4034" t="s">
        <v>365</v>
      </c>
      <c r="E4034" t="s">
        <v>91</v>
      </c>
      <c r="F4034" t="s">
        <v>469</v>
      </c>
      <c r="G4034">
        <v>0</v>
      </c>
      <c r="H4034">
        <v>324603.89</v>
      </c>
    </row>
    <row r="4035" spans="1:8" x14ac:dyDescent="0.25">
      <c r="A4035" t="s">
        <v>627</v>
      </c>
      <c r="B4035" t="s">
        <v>366</v>
      </c>
      <c r="C4035" t="s">
        <v>367</v>
      </c>
      <c r="D4035" t="s">
        <v>368</v>
      </c>
      <c r="E4035" t="s">
        <v>91</v>
      </c>
      <c r="F4035" t="s">
        <v>469</v>
      </c>
      <c r="G4035">
        <v>0</v>
      </c>
      <c r="H4035">
        <v>78212.05</v>
      </c>
    </row>
    <row r="4036" spans="1:8" x14ac:dyDescent="0.25">
      <c r="A4036" t="s">
        <v>627</v>
      </c>
      <c r="B4036" t="s">
        <v>369</v>
      </c>
      <c r="C4036" t="s">
        <v>370</v>
      </c>
      <c r="D4036" t="s">
        <v>371</v>
      </c>
      <c r="E4036" t="s">
        <v>91</v>
      </c>
      <c r="F4036" t="s">
        <v>469</v>
      </c>
      <c r="G4036">
        <v>0</v>
      </c>
      <c r="H4036">
        <v>141608.19</v>
      </c>
    </row>
    <row r="4037" spans="1:8" x14ac:dyDescent="0.25">
      <c r="A4037" t="s">
        <v>627</v>
      </c>
      <c r="B4037" t="s">
        <v>372</v>
      </c>
      <c r="C4037" t="s">
        <v>373</v>
      </c>
      <c r="D4037" t="s">
        <v>374</v>
      </c>
      <c r="E4037" t="s">
        <v>91</v>
      </c>
      <c r="F4037" t="s">
        <v>469</v>
      </c>
      <c r="G4037">
        <v>0</v>
      </c>
      <c r="H4037">
        <v>160474.89000000001</v>
      </c>
    </row>
    <row r="4038" spans="1:8" x14ac:dyDescent="0.25">
      <c r="A4038" t="s">
        <v>627</v>
      </c>
      <c r="B4038" t="s">
        <v>375</v>
      </c>
      <c r="C4038" t="s">
        <v>376</v>
      </c>
      <c r="D4038" t="s">
        <v>377</v>
      </c>
      <c r="E4038" t="s">
        <v>91</v>
      </c>
      <c r="F4038" t="s">
        <v>469</v>
      </c>
      <c r="G4038">
        <v>0</v>
      </c>
      <c r="H4038">
        <v>181064.45</v>
      </c>
    </row>
    <row r="4039" spans="1:8" x14ac:dyDescent="0.25">
      <c r="A4039" t="s">
        <v>627</v>
      </c>
      <c r="B4039" t="s">
        <v>378</v>
      </c>
      <c r="C4039" t="s">
        <v>379</v>
      </c>
      <c r="D4039" t="s">
        <v>380</v>
      </c>
      <c r="E4039" t="s">
        <v>91</v>
      </c>
      <c r="F4039" t="s">
        <v>469</v>
      </c>
      <c r="G4039">
        <v>0</v>
      </c>
      <c r="H4039">
        <v>395859.29</v>
      </c>
    </row>
    <row r="4040" spans="1:8" x14ac:dyDescent="0.25">
      <c r="A4040" t="s">
        <v>627</v>
      </c>
      <c r="B4040" t="s">
        <v>381</v>
      </c>
      <c r="C4040" t="s">
        <v>382</v>
      </c>
      <c r="D4040" t="s">
        <v>383</v>
      </c>
      <c r="E4040" t="s">
        <v>91</v>
      </c>
      <c r="F4040" t="s">
        <v>469</v>
      </c>
      <c r="G4040">
        <v>0</v>
      </c>
      <c r="H4040">
        <v>126917.9</v>
      </c>
    </row>
    <row r="4041" spans="1:8" x14ac:dyDescent="0.25">
      <c r="A4041" t="s">
        <v>627</v>
      </c>
      <c r="B4041" t="s">
        <v>384</v>
      </c>
      <c r="C4041" t="s">
        <v>385</v>
      </c>
      <c r="D4041" t="s">
        <v>386</v>
      </c>
      <c r="E4041" t="s">
        <v>91</v>
      </c>
      <c r="F4041" t="s">
        <v>469</v>
      </c>
      <c r="G4041">
        <v>0</v>
      </c>
      <c r="H4041">
        <v>68929.960000000006</v>
      </c>
    </row>
    <row r="4042" spans="1:8" x14ac:dyDescent="0.25">
      <c r="A4042" t="s">
        <v>627</v>
      </c>
      <c r="B4042" t="s">
        <v>387</v>
      </c>
      <c r="C4042" t="s">
        <v>388</v>
      </c>
      <c r="D4042" t="s">
        <v>389</v>
      </c>
      <c r="E4042" t="s">
        <v>91</v>
      </c>
      <c r="F4042" t="s">
        <v>469</v>
      </c>
      <c r="G4042">
        <v>0</v>
      </c>
      <c r="H4042">
        <v>136077.09</v>
      </c>
    </row>
    <row r="4043" spans="1:8" x14ac:dyDescent="0.25">
      <c r="A4043" t="s">
        <v>627</v>
      </c>
      <c r="B4043" t="s">
        <v>390</v>
      </c>
      <c r="C4043" t="s">
        <v>391</v>
      </c>
      <c r="D4043" t="s">
        <v>392</v>
      </c>
      <c r="E4043" t="s">
        <v>91</v>
      </c>
      <c r="F4043" t="s">
        <v>469</v>
      </c>
      <c r="G4043">
        <v>0</v>
      </c>
      <c r="H4043">
        <v>128650.18</v>
      </c>
    </row>
    <row r="4044" spans="1:8" x14ac:dyDescent="0.25">
      <c r="A4044" t="s">
        <v>627</v>
      </c>
      <c r="B4044" t="s">
        <v>393</v>
      </c>
      <c r="C4044" t="s">
        <v>394</v>
      </c>
      <c r="D4044" t="s">
        <v>395</v>
      </c>
      <c r="E4044" t="s">
        <v>91</v>
      </c>
      <c r="F4044" t="s">
        <v>469</v>
      </c>
      <c r="G4044">
        <v>0</v>
      </c>
      <c r="H4044">
        <v>133717.4</v>
      </c>
    </row>
    <row r="4045" spans="1:8" x14ac:dyDescent="0.25">
      <c r="A4045" t="s">
        <v>627</v>
      </c>
      <c r="B4045" t="s">
        <v>396</v>
      </c>
      <c r="C4045" t="s">
        <v>397</v>
      </c>
      <c r="D4045" t="s">
        <v>398</v>
      </c>
      <c r="E4045" t="s">
        <v>91</v>
      </c>
      <c r="F4045" t="s">
        <v>469</v>
      </c>
      <c r="G4045">
        <v>0</v>
      </c>
      <c r="H4045">
        <v>127186.08</v>
      </c>
    </row>
    <row r="4046" spans="1:8" x14ac:dyDescent="0.25">
      <c r="A4046" t="s">
        <v>627</v>
      </c>
      <c r="B4046" t="s">
        <v>399</v>
      </c>
      <c r="C4046" t="s">
        <v>400</v>
      </c>
      <c r="D4046" t="s">
        <v>401</v>
      </c>
      <c r="E4046" t="s">
        <v>91</v>
      </c>
      <c r="F4046" t="s">
        <v>469</v>
      </c>
      <c r="G4046">
        <v>0</v>
      </c>
      <c r="H4046">
        <v>113236.61</v>
      </c>
    </row>
    <row r="4047" spans="1:8" x14ac:dyDescent="0.25">
      <c r="A4047" t="s">
        <v>627</v>
      </c>
      <c r="B4047" t="s">
        <v>402</v>
      </c>
      <c r="C4047" t="s">
        <v>403</v>
      </c>
      <c r="D4047" t="s">
        <v>404</v>
      </c>
      <c r="E4047" t="s">
        <v>91</v>
      </c>
      <c r="F4047" t="s">
        <v>469</v>
      </c>
      <c r="G4047">
        <v>0</v>
      </c>
      <c r="H4047">
        <v>101988.4</v>
      </c>
    </row>
    <row r="4048" spans="1:8" x14ac:dyDescent="0.25">
      <c r="A4048" t="s">
        <v>627</v>
      </c>
      <c r="B4048" t="s">
        <v>405</v>
      </c>
      <c r="C4048" t="s">
        <v>406</v>
      </c>
      <c r="D4048" t="s">
        <v>407</v>
      </c>
      <c r="E4048" t="s">
        <v>91</v>
      </c>
      <c r="F4048" t="s">
        <v>469</v>
      </c>
      <c r="G4048">
        <v>0</v>
      </c>
      <c r="H4048">
        <v>129308.19</v>
      </c>
    </row>
    <row r="4049" spans="1:8" x14ac:dyDescent="0.25">
      <c r="A4049" t="s">
        <v>627</v>
      </c>
      <c r="B4049" t="s">
        <v>408</v>
      </c>
      <c r="C4049" t="s">
        <v>409</v>
      </c>
      <c r="D4049" t="s">
        <v>410</v>
      </c>
      <c r="E4049" t="s">
        <v>91</v>
      </c>
      <c r="F4049" t="s">
        <v>469</v>
      </c>
      <c r="G4049">
        <v>0</v>
      </c>
      <c r="H4049">
        <v>82241.37</v>
      </c>
    </row>
    <row r="4050" spans="1:8" x14ac:dyDescent="0.25">
      <c r="A4050" t="s">
        <v>627</v>
      </c>
      <c r="B4050" t="s">
        <v>411</v>
      </c>
      <c r="C4050" t="s">
        <v>412</v>
      </c>
      <c r="D4050" t="s">
        <v>413</v>
      </c>
      <c r="E4050" t="s">
        <v>91</v>
      </c>
      <c r="F4050" t="s">
        <v>469</v>
      </c>
      <c r="G4050">
        <v>0</v>
      </c>
      <c r="H4050">
        <v>147168.18</v>
      </c>
    </row>
    <row r="4051" spans="1:8" x14ac:dyDescent="0.25">
      <c r="A4051" t="s">
        <v>627</v>
      </c>
      <c r="B4051" t="s">
        <v>414</v>
      </c>
      <c r="C4051" t="s">
        <v>415</v>
      </c>
      <c r="D4051" t="s">
        <v>416</v>
      </c>
      <c r="E4051" t="s">
        <v>91</v>
      </c>
      <c r="F4051" t="s">
        <v>469</v>
      </c>
      <c r="G4051">
        <v>0</v>
      </c>
      <c r="H4051">
        <v>133129.46</v>
      </c>
    </row>
    <row r="4052" spans="1:8" x14ac:dyDescent="0.25">
      <c r="A4052" t="s">
        <v>627</v>
      </c>
      <c r="B4052" t="s">
        <v>487</v>
      </c>
      <c r="C4052" t="s">
        <v>488</v>
      </c>
      <c r="D4052" t="s">
        <v>417</v>
      </c>
      <c r="E4052" t="s">
        <v>91</v>
      </c>
      <c r="F4052" t="s">
        <v>469</v>
      </c>
      <c r="G4052">
        <v>0</v>
      </c>
      <c r="H4052">
        <v>0</v>
      </c>
    </row>
    <row r="4053" spans="1:8" x14ac:dyDescent="0.25">
      <c r="A4053" t="s">
        <v>627</v>
      </c>
      <c r="B4053" t="s">
        <v>531</v>
      </c>
      <c r="C4053" t="s">
        <v>532</v>
      </c>
      <c r="D4053" t="s">
        <v>533</v>
      </c>
      <c r="E4053" t="s">
        <v>91</v>
      </c>
      <c r="F4053" t="s">
        <v>469</v>
      </c>
      <c r="H4053">
        <v>49451.29</v>
      </c>
    </row>
    <row r="4054" spans="1:8" x14ac:dyDescent="0.25">
      <c r="A4054" t="s">
        <v>627</v>
      </c>
      <c r="B4054" t="s">
        <v>594</v>
      </c>
      <c r="C4054" t="s">
        <v>595</v>
      </c>
      <c r="D4054" t="s">
        <v>534</v>
      </c>
      <c r="E4054" t="s">
        <v>91</v>
      </c>
      <c r="F4054" t="s">
        <v>469</v>
      </c>
      <c r="H4054">
        <v>38271.660000000003</v>
      </c>
    </row>
    <row r="4055" spans="1:8" x14ac:dyDescent="0.25">
      <c r="A4055" t="s">
        <v>627</v>
      </c>
      <c r="B4055">
        <v>41</v>
      </c>
      <c r="C4055" t="s">
        <v>489</v>
      </c>
      <c r="D4055" t="s">
        <v>490</v>
      </c>
      <c r="E4055" t="s">
        <v>453</v>
      </c>
      <c r="F4055" t="s">
        <v>469</v>
      </c>
      <c r="G4055">
        <v>0</v>
      </c>
      <c r="H4055">
        <v>82258.61</v>
      </c>
    </row>
    <row r="4056" spans="1:8" x14ac:dyDescent="0.25">
      <c r="A4056" t="s">
        <v>627</v>
      </c>
    </row>
    <row r="4057" spans="1:8" x14ac:dyDescent="0.25">
      <c r="A4057" t="s">
        <v>627</v>
      </c>
    </row>
    <row r="4058" spans="1:8" x14ac:dyDescent="0.25">
      <c r="A4058" t="s">
        <v>627</v>
      </c>
    </row>
    <row r="4059" spans="1:8" x14ac:dyDescent="0.25">
      <c r="A4059" t="s">
        <v>618</v>
      </c>
      <c r="B4059">
        <v>1</v>
      </c>
      <c r="C4059" t="s">
        <v>78</v>
      </c>
      <c r="D4059" t="s">
        <v>29</v>
      </c>
      <c r="E4059" t="s">
        <v>79</v>
      </c>
      <c r="F4059" t="s">
        <v>485</v>
      </c>
      <c r="G4059">
        <v>0</v>
      </c>
      <c r="H4059">
        <v>2569543.69</v>
      </c>
    </row>
    <row r="4060" spans="1:8" x14ac:dyDescent="0.25">
      <c r="A4060" t="s">
        <v>618</v>
      </c>
      <c r="B4060">
        <v>2</v>
      </c>
      <c r="C4060" t="s">
        <v>81</v>
      </c>
      <c r="D4060" t="s">
        <v>30</v>
      </c>
      <c r="E4060" t="s">
        <v>79</v>
      </c>
      <c r="F4060" t="s">
        <v>485</v>
      </c>
      <c r="G4060">
        <v>0</v>
      </c>
      <c r="H4060">
        <v>69096.210000000006</v>
      </c>
    </row>
    <row r="4061" spans="1:8" x14ac:dyDescent="0.25">
      <c r="A4061" t="s">
        <v>618</v>
      </c>
      <c r="B4061">
        <v>3</v>
      </c>
      <c r="C4061" t="s">
        <v>82</v>
      </c>
      <c r="D4061" t="s">
        <v>31</v>
      </c>
      <c r="E4061" t="s">
        <v>79</v>
      </c>
      <c r="F4061" t="s">
        <v>485</v>
      </c>
      <c r="G4061">
        <v>0</v>
      </c>
      <c r="H4061">
        <v>393509.76</v>
      </c>
    </row>
    <row r="4062" spans="1:8" x14ac:dyDescent="0.25">
      <c r="A4062" t="s">
        <v>618</v>
      </c>
      <c r="B4062">
        <v>4</v>
      </c>
      <c r="C4062" t="s">
        <v>83</v>
      </c>
      <c r="D4062" t="s">
        <v>32</v>
      </c>
      <c r="E4062" t="s">
        <v>79</v>
      </c>
      <c r="F4062" t="s">
        <v>485</v>
      </c>
      <c r="G4062">
        <v>0</v>
      </c>
      <c r="H4062">
        <v>619577.93999999994</v>
      </c>
    </row>
    <row r="4063" spans="1:8" x14ac:dyDescent="0.25">
      <c r="A4063" t="s">
        <v>618</v>
      </c>
      <c r="B4063">
        <v>5</v>
      </c>
      <c r="C4063" t="s">
        <v>84</v>
      </c>
      <c r="D4063" t="s">
        <v>33</v>
      </c>
      <c r="E4063" t="s">
        <v>79</v>
      </c>
      <c r="F4063" t="s">
        <v>485</v>
      </c>
      <c r="G4063">
        <v>0</v>
      </c>
      <c r="H4063">
        <v>120461.69</v>
      </c>
    </row>
    <row r="4064" spans="1:8" x14ac:dyDescent="0.25">
      <c r="A4064" t="s">
        <v>618</v>
      </c>
      <c r="B4064">
        <v>6</v>
      </c>
      <c r="C4064" t="s">
        <v>85</v>
      </c>
      <c r="D4064" t="s">
        <v>34</v>
      </c>
      <c r="E4064" t="s">
        <v>79</v>
      </c>
      <c r="F4064" t="s">
        <v>485</v>
      </c>
      <c r="G4064">
        <v>0</v>
      </c>
      <c r="H4064">
        <v>30316.78</v>
      </c>
    </row>
    <row r="4065" spans="1:8" x14ac:dyDescent="0.25">
      <c r="A4065" t="s">
        <v>618</v>
      </c>
      <c r="B4065">
        <v>7</v>
      </c>
      <c r="C4065" t="s">
        <v>86</v>
      </c>
      <c r="D4065" t="s">
        <v>35</v>
      </c>
      <c r="E4065" t="s">
        <v>79</v>
      </c>
      <c r="F4065" t="s">
        <v>485</v>
      </c>
      <c r="G4065">
        <v>0</v>
      </c>
      <c r="H4065">
        <v>2148797.2999999998</v>
      </c>
    </row>
    <row r="4066" spans="1:8" x14ac:dyDescent="0.25">
      <c r="A4066" t="s">
        <v>618</v>
      </c>
      <c r="B4066">
        <v>8</v>
      </c>
      <c r="C4066" t="s">
        <v>87</v>
      </c>
      <c r="D4066" t="s">
        <v>36</v>
      </c>
      <c r="E4066" t="s">
        <v>79</v>
      </c>
      <c r="F4066" t="s">
        <v>485</v>
      </c>
      <c r="G4066">
        <v>0</v>
      </c>
      <c r="H4066">
        <v>179486.93</v>
      </c>
    </row>
    <row r="4067" spans="1:8" x14ac:dyDescent="0.25">
      <c r="A4067" t="s">
        <v>618</v>
      </c>
      <c r="B4067">
        <v>9</v>
      </c>
      <c r="C4067" t="s">
        <v>88</v>
      </c>
      <c r="D4067" t="s">
        <v>37</v>
      </c>
      <c r="E4067" t="s">
        <v>79</v>
      </c>
      <c r="F4067" t="s">
        <v>485</v>
      </c>
      <c r="G4067">
        <v>0</v>
      </c>
      <c r="H4067">
        <v>86818.8</v>
      </c>
    </row>
    <row r="4068" spans="1:8" x14ac:dyDescent="0.25">
      <c r="A4068" t="s">
        <v>618</v>
      </c>
      <c r="B4068">
        <v>10</v>
      </c>
      <c r="C4068" t="s">
        <v>455</v>
      </c>
      <c r="D4068" t="s">
        <v>38</v>
      </c>
      <c r="E4068" t="s">
        <v>79</v>
      </c>
      <c r="F4068" t="s">
        <v>485</v>
      </c>
      <c r="G4068">
        <v>0</v>
      </c>
      <c r="H4068">
        <v>70387.86</v>
      </c>
    </row>
    <row r="4069" spans="1:8" x14ac:dyDescent="0.25">
      <c r="A4069" t="s">
        <v>618</v>
      </c>
      <c r="B4069">
        <v>11</v>
      </c>
      <c r="C4069" t="s">
        <v>456</v>
      </c>
      <c r="D4069" t="s">
        <v>39</v>
      </c>
      <c r="E4069" t="s">
        <v>79</v>
      </c>
      <c r="F4069" t="s">
        <v>485</v>
      </c>
      <c r="G4069">
        <v>0</v>
      </c>
      <c r="H4069">
        <v>66963.490000000005</v>
      </c>
    </row>
    <row r="4070" spans="1:8" x14ac:dyDescent="0.25">
      <c r="A4070" t="s">
        <v>618</v>
      </c>
      <c r="B4070">
        <v>12</v>
      </c>
      <c r="C4070" t="s">
        <v>419</v>
      </c>
      <c r="D4070" t="s">
        <v>40</v>
      </c>
      <c r="E4070" t="s">
        <v>79</v>
      </c>
      <c r="F4070" t="s">
        <v>485</v>
      </c>
      <c r="G4070">
        <v>0</v>
      </c>
      <c r="H4070">
        <v>1776592.84</v>
      </c>
    </row>
    <row r="4071" spans="1:8" x14ac:dyDescent="0.25">
      <c r="A4071" t="s">
        <v>618</v>
      </c>
      <c r="B4071">
        <v>13</v>
      </c>
      <c r="C4071" t="s">
        <v>420</v>
      </c>
      <c r="D4071" t="s">
        <v>41</v>
      </c>
      <c r="E4071" t="s">
        <v>79</v>
      </c>
      <c r="F4071" t="s">
        <v>485</v>
      </c>
      <c r="G4071">
        <v>0</v>
      </c>
      <c r="H4071">
        <v>459924.42</v>
      </c>
    </row>
    <row r="4072" spans="1:8" x14ac:dyDescent="0.25">
      <c r="A4072" t="s">
        <v>618</v>
      </c>
      <c r="B4072">
        <v>14</v>
      </c>
      <c r="C4072" t="s">
        <v>421</v>
      </c>
      <c r="D4072" t="s">
        <v>42</v>
      </c>
      <c r="E4072" t="s">
        <v>79</v>
      </c>
      <c r="F4072" t="s">
        <v>485</v>
      </c>
      <c r="G4072">
        <v>0</v>
      </c>
      <c r="H4072">
        <v>1750279.29</v>
      </c>
    </row>
    <row r="4073" spans="1:8" x14ac:dyDescent="0.25">
      <c r="A4073" t="s">
        <v>618</v>
      </c>
      <c r="B4073">
        <v>15</v>
      </c>
      <c r="C4073" t="s">
        <v>422</v>
      </c>
      <c r="D4073" t="s">
        <v>43</v>
      </c>
      <c r="E4073" t="s">
        <v>79</v>
      </c>
      <c r="F4073" t="s">
        <v>485</v>
      </c>
      <c r="G4073">
        <v>0</v>
      </c>
      <c r="H4073">
        <v>105682.85</v>
      </c>
    </row>
    <row r="4074" spans="1:8" x14ac:dyDescent="0.25">
      <c r="A4074" t="s">
        <v>618</v>
      </c>
      <c r="B4074">
        <v>16</v>
      </c>
      <c r="C4074" t="s">
        <v>423</v>
      </c>
      <c r="D4074" t="s">
        <v>44</v>
      </c>
      <c r="E4074" t="s">
        <v>79</v>
      </c>
      <c r="F4074" t="s">
        <v>485</v>
      </c>
      <c r="G4074">
        <v>0</v>
      </c>
      <c r="H4074">
        <v>67834.600000000006</v>
      </c>
    </row>
    <row r="4075" spans="1:8" x14ac:dyDescent="0.25">
      <c r="A4075" t="s">
        <v>618</v>
      </c>
      <c r="B4075">
        <v>17</v>
      </c>
      <c r="C4075" t="s">
        <v>424</v>
      </c>
      <c r="D4075" t="s">
        <v>45</v>
      </c>
      <c r="E4075" t="s">
        <v>79</v>
      </c>
      <c r="F4075" t="s">
        <v>485</v>
      </c>
      <c r="G4075">
        <v>0</v>
      </c>
      <c r="H4075">
        <v>118389.05</v>
      </c>
    </row>
    <row r="4076" spans="1:8" x14ac:dyDescent="0.25">
      <c r="A4076" t="s">
        <v>618</v>
      </c>
      <c r="B4076">
        <v>18</v>
      </c>
      <c r="C4076" t="s">
        <v>425</v>
      </c>
      <c r="D4076" t="s">
        <v>46</v>
      </c>
      <c r="E4076" t="s">
        <v>79</v>
      </c>
      <c r="F4076" t="s">
        <v>485</v>
      </c>
      <c r="G4076">
        <v>0</v>
      </c>
      <c r="H4076">
        <v>120551.8</v>
      </c>
    </row>
    <row r="4077" spans="1:8" x14ac:dyDescent="0.25">
      <c r="A4077" t="s">
        <v>618</v>
      </c>
      <c r="B4077">
        <v>19</v>
      </c>
      <c r="C4077" t="s">
        <v>426</v>
      </c>
      <c r="D4077" t="s">
        <v>47</v>
      </c>
      <c r="E4077" t="s">
        <v>79</v>
      </c>
      <c r="F4077" t="s">
        <v>485</v>
      </c>
      <c r="G4077">
        <v>0</v>
      </c>
      <c r="H4077">
        <v>1336832.25</v>
      </c>
    </row>
    <row r="4078" spans="1:8" x14ac:dyDescent="0.25">
      <c r="A4078" t="s">
        <v>618</v>
      </c>
      <c r="B4078">
        <v>20</v>
      </c>
      <c r="C4078" t="s">
        <v>427</v>
      </c>
      <c r="D4078" t="s">
        <v>48</v>
      </c>
      <c r="E4078" t="s">
        <v>79</v>
      </c>
      <c r="F4078" t="s">
        <v>485</v>
      </c>
      <c r="G4078">
        <v>0</v>
      </c>
      <c r="H4078">
        <v>99284.69</v>
      </c>
    </row>
    <row r="4079" spans="1:8" x14ac:dyDescent="0.25">
      <c r="A4079" t="s">
        <v>618</v>
      </c>
      <c r="B4079">
        <v>21</v>
      </c>
      <c r="C4079" t="s">
        <v>428</v>
      </c>
      <c r="D4079" t="s">
        <v>49</v>
      </c>
      <c r="E4079" t="s">
        <v>79</v>
      </c>
      <c r="F4079" t="s">
        <v>485</v>
      </c>
      <c r="G4079">
        <v>0</v>
      </c>
      <c r="H4079">
        <v>56329.94</v>
      </c>
    </row>
    <row r="4080" spans="1:8" x14ac:dyDescent="0.25">
      <c r="A4080" t="s">
        <v>618</v>
      </c>
      <c r="B4080">
        <v>22</v>
      </c>
      <c r="C4080" t="s">
        <v>429</v>
      </c>
      <c r="D4080" t="s">
        <v>50</v>
      </c>
      <c r="E4080" t="s">
        <v>79</v>
      </c>
      <c r="F4080" t="s">
        <v>485</v>
      </c>
      <c r="G4080">
        <v>0</v>
      </c>
      <c r="H4080">
        <v>152542.57999999999</v>
      </c>
    </row>
    <row r="4081" spans="1:8" x14ac:dyDescent="0.25">
      <c r="A4081" t="s">
        <v>618</v>
      </c>
      <c r="B4081">
        <v>23</v>
      </c>
      <c r="C4081" t="s">
        <v>430</v>
      </c>
      <c r="D4081" t="s">
        <v>51</v>
      </c>
      <c r="E4081" t="s">
        <v>79</v>
      </c>
      <c r="F4081" t="s">
        <v>485</v>
      </c>
      <c r="G4081">
        <v>0</v>
      </c>
      <c r="H4081">
        <v>32870.03</v>
      </c>
    </row>
    <row r="4082" spans="1:8" x14ac:dyDescent="0.25">
      <c r="A4082" t="s">
        <v>618</v>
      </c>
      <c r="B4082">
        <v>24</v>
      </c>
      <c r="C4082" t="s">
        <v>431</v>
      </c>
      <c r="D4082" t="s">
        <v>52</v>
      </c>
      <c r="E4082" t="s">
        <v>79</v>
      </c>
      <c r="F4082" t="s">
        <v>485</v>
      </c>
      <c r="G4082">
        <v>0</v>
      </c>
      <c r="H4082">
        <v>40679.99</v>
      </c>
    </row>
    <row r="4083" spans="1:8" x14ac:dyDescent="0.25">
      <c r="A4083" t="s">
        <v>618</v>
      </c>
      <c r="B4083">
        <v>25</v>
      </c>
      <c r="C4083" t="s">
        <v>432</v>
      </c>
      <c r="D4083" t="s">
        <v>53</v>
      </c>
      <c r="E4083" t="s">
        <v>79</v>
      </c>
      <c r="F4083" t="s">
        <v>485</v>
      </c>
      <c r="G4083">
        <v>0</v>
      </c>
      <c r="H4083">
        <v>110038.39999999999</v>
      </c>
    </row>
    <row r="4084" spans="1:8" x14ac:dyDescent="0.25">
      <c r="A4084" t="s">
        <v>618</v>
      </c>
      <c r="B4084">
        <v>26</v>
      </c>
      <c r="C4084" t="s">
        <v>433</v>
      </c>
      <c r="D4084" t="s">
        <v>54</v>
      </c>
      <c r="E4084" t="s">
        <v>79</v>
      </c>
      <c r="F4084" t="s">
        <v>485</v>
      </c>
      <c r="G4084">
        <v>0</v>
      </c>
      <c r="H4084">
        <v>160232.39000000001</v>
      </c>
    </row>
    <row r="4085" spans="1:8" x14ac:dyDescent="0.25">
      <c r="A4085" t="s">
        <v>618</v>
      </c>
      <c r="B4085">
        <v>27</v>
      </c>
      <c r="C4085" t="s">
        <v>434</v>
      </c>
      <c r="D4085" t="s">
        <v>55</v>
      </c>
      <c r="E4085" t="s">
        <v>79</v>
      </c>
      <c r="F4085" t="s">
        <v>485</v>
      </c>
      <c r="G4085">
        <v>0</v>
      </c>
      <c r="H4085">
        <v>120251.42</v>
      </c>
    </row>
    <row r="4086" spans="1:8" x14ac:dyDescent="0.25">
      <c r="A4086" t="s">
        <v>618</v>
      </c>
      <c r="B4086">
        <v>28</v>
      </c>
      <c r="C4086" t="s">
        <v>435</v>
      </c>
      <c r="D4086" t="s">
        <v>56</v>
      </c>
      <c r="E4086" t="s">
        <v>79</v>
      </c>
      <c r="F4086" t="s">
        <v>485</v>
      </c>
      <c r="G4086">
        <v>0</v>
      </c>
      <c r="H4086">
        <v>74022.490000000005</v>
      </c>
    </row>
    <row r="4087" spans="1:8" x14ac:dyDescent="0.25">
      <c r="A4087" t="s">
        <v>618</v>
      </c>
      <c r="B4087">
        <v>29</v>
      </c>
      <c r="C4087" t="s">
        <v>436</v>
      </c>
      <c r="D4087" t="s">
        <v>57</v>
      </c>
      <c r="E4087" t="s">
        <v>79</v>
      </c>
      <c r="F4087" t="s">
        <v>485</v>
      </c>
      <c r="G4087">
        <v>0</v>
      </c>
      <c r="H4087">
        <v>32870.03</v>
      </c>
    </row>
    <row r="4088" spans="1:8" x14ac:dyDescent="0.25">
      <c r="A4088" t="s">
        <v>618</v>
      </c>
      <c r="B4088">
        <v>30</v>
      </c>
      <c r="C4088" t="s">
        <v>437</v>
      </c>
      <c r="D4088" t="s">
        <v>58</v>
      </c>
      <c r="E4088" t="s">
        <v>79</v>
      </c>
      <c r="F4088" t="s">
        <v>485</v>
      </c>
      <c r="G4088">
        <v>0</v>
      </c>
      <c r="H4088">
        <v>493236.88</v>
      </c>
    </row>
    <row r="4089" spans="1:8" x14ac:dyDescent="0.25">
      <c r="A4089" t="s">
        <v>618</v>
      </c>
      <c r="B4089">
        <v>31</v>
      </c>
      <c r="C4089" t="s">
        <v>438</v>
      </c>
      <c r="D4089" t="s">
        <v>59</v>
      </c>
      <c r="E4089" t="s">
        <v>79</v>
      </c>
      <c r="F4089" t="s">
        <v>485</v>
      </c>
      <c r="G4089">
        <v>0</v>
      </c>
      <c r="H4089">
        <v>227728.43</v>
      </c>
    </row>
    <row r="4090" spans="1:8" x14ac:dyDescent="0.25">
      <c r="A4090" t="s">
        <v>618</v>
      </c>
      <c r="B4090">
        <v>32</v>
      </c>
      <c r="C4090" t="s">
        <v>439</v>
      </c>
      <c r="D4090" t="s">
        <v>60</v>
      </c>
      <c r="E4090" t="s">
        <v>79</v>
      </c>
      <c r="F4090" t="s">
        <v>485</v>
      </c>
      <c r="G4090">
        <v>0</v>
      </c>
      <c r="H4090">
        <v>285341.87</v>
      </c>
    </row>
    <row r="4091" spans="1:8" x14ac:dyDescent="0.25">
      <c r="A4091" t="s">
        <v>618</v>
      </c>
      <c r="B4091">
        <v>33</v>
      </c>
      <c r="C4091" t="s">
        <v>440</v>
      </c>
      <c r="D4091" t="s">
        <v>61</v>
      </c>
      <c r="E4091" t="s">
        <v>79</v>
      </c>
      <c r="F4091" t="s">
        <v>485</v>
      </c>
      <c r="G4091">
        <v>0</v>
      </c>
      <c r="H4091">
        <v>1128997.32</v>
      </c>
    </row>
    <row r="4092" spans="1:8" x14ac:dyDescent="0.25">
      <c r="A4092" t="s">
        <v>618</v>
      </c>
      <c r="B4092">
        <v>34</v>
      </c>
      <c r="C4092" t="s">
        <v>441</v>
      </c>
      <c r="D4092" t="s">
        <v>62</v>
      </c>
      <c r="E4092" t="s">
        <v>79</v>
      </c>
      <c r="F4092" t="s">
        <v>485</v>
      </c>
      <c r="G4092">
        <v>0</v>
      </c>
      <c r="H4092">
        <v>37075.39</v>
      </c>
    </row>
    <row r="4093" spans="1:8" x14ac:dyDescent="0.25">
      <c r="A4093" t="s">
        <v>618</v>
      </c>
      <c r="B4093">
        <v>35</v>
      </c>
      <c r="C4093" t="s">
        <v>442</v>
      </c>
      <c r="D4093" t="s">
        <v>63</v>
      </c>
      <c r="E4093" t="s">
        <v>79</v>
      </c>
      <c r="F4093" t="s">
        <v>485</v>
      </c>
      <c r="G4093">
        <v>0</v>
      </c>
      <c r="H4093">
        <v>989319.26</v>
      </c>
    </row>
    <row r="4094" spans="1:8" x14ac:dyDescent="0.25">
      <c r="A4094" t="s">
        <v>618</v>
      </c>
      <c r="B4094">
        <v>36</v>
      </c>
      <c r="C4094" t="s">
        <v>443</v>
      </c>
      <c r="D4094" t="s">
        <v>64</v>
      </c>
      <c r="E4094" t="s">
        <v>79</v>
      </c>
      <c r="F4094" t="s">
        <v>485</v>
      </c>
      <c r="G4094">
        <v>0</v>
      </c>
      <c r="H4094">
        <v>594706.23</v>
      </c>
    </row>
    <row r="4095" spans="1:8" x14ac:dyDescent="0.25">
      <c r="A4095" t="s">
        <v>618</v>
      </c>
      <c r="B4095">
        <v>37</v>
      </c>
      <c r="C4095" t="s">
        <v>444</v>
      </c>
      <c r="D4095" t="s">
        <v>65</v>
      </c>
      <c r="E4095" t="s">
        <v>79</v>
      </c>
      <c r="F4095" t="s">
        <v>485</v>
      </c>
      <c r="G4095">
        <v>0</v>
      </c>
      <c r="H4095">
        <v>329918.69</v>
      </c>
    </row>
    <row r="4096" spans="1:8" x14ac:dyDescent="0.25">
      <c r="A4096" t="s">
        <v>618</v>
      </c>
      <c r="B4096">
        <v>38</v>
      </c>
      <c r="C4096" t="s">
        <v>445</v>
      </c>
      <c r="D4096" t="s">
        <v>66</v>
      </c>
      <c r="E4096" t="s">
        <v>79</v>
      </c>
      <c r="F4096" t="s">
        <v>485</v>
      </c>
      <c r="G4096">
        <v>0</v>
      </c>
      <c r="H4096">
        <v>429165.21</v>
      </c>
    </row>
    <row r="4097" spans="1:8" x14ac:dyDescent="0.25">
      <c r="A4097" t="s">
        <v>618</v>
      </c>
      <c r="B4097">
        <v>39</v>
      </c>
      <c r="C4097" t="s">
        <v>446</v>
      </c>
      <c r="D4097" t="s">
        <v>67</v>
      </c>
      <c r="E4097" t="s">
        <v>79</v>
      </c>
      <c r="F4097" t="s">
        <v>485</v>
      </c>
      <c r="G4097">
        <v>0</v>
      </c>
      <c r="H4097">
        <v>179096.43</v>
      </c>
    </row>
    <row r="4098" spans="1:8" x14ac:dyDescent="0.25">
      <c r="A4098" t="s">
        <v>618</v>
      </c>
      <c r="B4098">
        <v>40</v>
      </c>
      <c r="C4098" t="s">
        <v>447</v>
      </c>
      <c r="D4098" t="s">
        <v>68</v>
      </c>
      <c r="E4098" t="s">
        <v>79</v>
      </c>
      <c r="F4098" t="s">
        <v>485</v>
      </c>
      <c r="G4098">
        <v>0</v>
      </c>
      <c r="H4098">
        <v>193244.47</v>
      </c>
    </row>
    <row r="4099" spans="1:8" x14ac:dyDescent="0.25">
      <c r="A4099" t="s">
        <v>618</v>
      </c>
      <c r="B4099">
        <v>42</v>
      </c>
      <c r="C4099" t="s">
        <v>448</v>
      </c>
      <c r="D4099" t="s">
        <v>69</v>
      </c>
      <c r="E4099" t="s">
        <v>79</v>
      </c>
      <c r="F4099" t="s">
        <v>485</v>
      </c>
      <c r="G4099">
        <v>0</v>
      </c>
      <c r="H4099">
        <v>1008243.39</v>
      </c>
    </row>
    <row r="4100" spans="1:8" x14ac:dyDescent="0.25">
      <c r="A4100" t="s">
        <v>618</v>
      </c>
      <c r="B4100">
        <v>68</v>
      </c>
      <c r="C4100" t="s">
        <v>89</v>
      </c>
      <c r="D4100" t="s">
        <v>90</v>
      </c>
      <c r="E4100" t="s">
        <v>91</v>
      </c>
      <c r="F4100" t="s">
        <v>485</v>
      </c>
      <c r="G4100">
        <v>0</v>
      </c>
      <c r="H4100">
        <v>55488.87</v>
      </c>
    </row>
    <row r="4101" spans="1:8" x14ac:dyDescent="0.25">
      <c r="A4101" t="s">
        <v>618</v>
      </c>
      <c r="B4101">
        <v>74</v>
      </c>
      <c r="C4101" t="s">
        <v>92</v>
      </c>
      <c r="D4101" t="s">
        <v>93</v>
      </c>
      <c r="E4101" t="s">
        <v>91</v>
      </c>
      <c r="F4101" t="s">
        <v>485</v>
      </c>
      <c r="G4101">
        <v>0</v>
      </c>
      <c r="H4101">
        <v>176603.26</v>
      </c>
    </row>
    <row r="4102" spans="1:8" x14ac:dyDescent="0.25">
      <c r="A4102" t="s">
        <v>618</v>
      </c>
      <c r="B4102">
        <v>81</v>
      </c>
      <c r="C4102" t="s">
        <v>94</v>
      </c>
      <c r="D4102" t="s">
        <v>95</v>
      </c>
      <c r="E4102" t="s">
        <v>91</v>
      </c>
      <c r="F4102" t="s">
        <v>485</v>
      </c>
      <c r="G4102">
        <v>0</v>
      </c>
      <c r="H4102">
        <v>36354.47</v>
      </c>
    </row>
    <row r="4103" spans="1:8" x14ac:dyDescent="0.25">
      <c r="A4103" t="s">
        <v>618</v>
      </c>
      <c r="B4103">
        <v>82</v>
      </c>
      <c r="C4103" t="s">
        <v>96</v>
      </c>
      <c r="D4103" t="s">
        <v>97</v>
      </c>
      <c r="E4103" t="s">
        <v>91</v>
      </c>
      <c r="F4103" t="s">
        <v>485</v>
      </c>
      <c r="G4103">
        <v>0</v>
      </c>
      <c r="H4103">
        <v>89762.559999999998</v>
      </c>
    </row>
    <row r="4104" spans="1:8" x14ac:dyDescent="0.25">
      <c r="A4104" t="s">
        <v>618</v>
      </c>
      <c r="B4104">
        <v>83</v>
      </c>
      <c r="C4104" t="s">
        <v>98</v>
      </c>
      <c r="D4104" t="s">
        <v>99</v>
      </c>
      <c r="E4104" t="s">
        <v>91</v>
      </c>
      <c r="F4104" t="s">
        <v>485</v>
      </c>
      <c r="G4104">
        <v>0</v>
      </c>
      <c r="H4104">
        <v>39087.96</v>
      </c>
    </row>
    <row r="4105" spans="1:8" x14ac:dyDescent="0.25">
      <c r="A4105" t="s">
        <v>618</v>
      </c>
      <c r="B4105">
        <v>86</v>
      </c>
      <c r="C4105" t="s">
        <v>100</v>
      </c>
      <c r="D4105" t="s">
        <v>101</v>
      </c>
      <c r="E4105" t="s">
        <v>91</v>
      </c>
      <c r="F4105" t="s">
        <v>485</v>
      </c>
      <c r="G4105">
        <v>0</v>
      </c>
      <c r="H4105">
        <v>36474.629999999997</v>
      </c>
    </row>
    <row r="4106" spans="1:8" x14ac:dyDescent="0.25">
      <c r="A4106" t="s">
        <v>618</v>
      </c>
      <c r="B4106">
        <v>87</v>
      </c>
      <c r="C4106" t="s">
        <v>102</v>
      </c>
      <c r="D4106" t="s">
        <v>103</v>
      </c>
      <c r="E4106" t="s">
        <v>91</v>
      </c>
      <c r="F4106" t="s">
        <v>485</v>
      </c>
      <c r="G4106">
        <v>0</v>
      </c>
      <c r="H4106">
        <v>27973.79</v>
      </c>
    </row>
    <row r="4107" spans="1:8" x14ac:dyDescent="0.25">
      <c r="A4107" t="s">
        <v>618</v>
      </c>
      <c r="B4107">
        <v>89</v>
      </c>
      <c r="C4107" t="s">
        <v>104</v>
      </c>
      <c r="D4107" t="s">
        <v>105</v>
      </c>
      <c r="E4107" t="s">
        <v>91</v>
      </c>
      <c r="F4107" t="s">
        <v>485</v>
      </c>
      <c r="G4107">
        <v>0</v>
      </c>
      <c r="H4107">
        <v>35032.79</v>
      </c>
    </row>
    <row r="4108" spans="1:8" x14ac:dyDescent="0.25">
      <c r="A4108" t="s">
        <v>618</v>
      </c>
      <c r="B4108">
        <v>91</v>
      </c>
      <c r="C4108" t="s">
        <v>106</v>
      </c>
      <c r="D4108" t="s">
        <v>107</v>
      </c>
      <c r="E4108" t="s">
        <v>91</v>
      </c>
      <c r="F4108" t="s">
        <v>485</v>
      </c>
      <c r="G4108">
        <v>0</v>
      </c>
      <c r="H4108">
        <v>33410.720000000001</v>
      </c>
    </row>
    <row r="4109" spans="1:8" x14ac:dyDescent="0.25">
      <c r="A4109" t="s">
        <v>618</v>
      </c>
      <c r="B4109">
        <v>92</v>
      </c>
      <c r="C4109" t="s">
        <v>108</v>
      </c>
      <c r="D4109" t="s">
        <v>109</v>
      </c>
      <c r="E4109" t="s">
        <v>91</v>
      </c>
      <c r="F4109" t="s">
        <v>485</v>
      </c>
      <c r="G4109">
        <v>0</v>
      </c>
      <c r="H4109">
        <v>27373.03</v>
      </c>
    </row>
    <row r="4110" spans="1:8" x14ac:dyDescent="0.25">
      <c r="A4110" t="s">
        <v>618</v>
      </c>
      <c r="B4110">
        <v>93</v>
      </c>
      <c r="C4110" t="s">
        <v>110</v>
      </c>
      <c r="D4110" t="s">
        <v>111</v>
      </c>
      <c r="E4110" t="s">
        <v>91</v>
      </c>
      <c r="F4110" t="s">
        <v>485</v>
      </c>
      <c r="G4110">
        <v>0</v>
      </c>
      <c r="H4110">
        <v>52995.69</v>
      </c>
    </row>
    <row r="4111" spans="1:8" x14ac:dyDescent="0.25">
      <c r="A4111" t="s">
        <v>618</v>
      </c>
      <c r="B4111">
        <v>94</v>
      </c>
      <c r="C4111" t="s">
        <v>112</v>
      </c>
      <c r="D4111" t="s">
        <v>113</v>
      </c>
      <c r="E4111" t="s">
        <v>91</v>
      </c>
      <c r="F4111" t="s">
        <v>485</v>
      </c>
      <c r="G4111">
        <v>0</v>
      </c>
      <c r="H4111">
        <v>61136.06</v>
      </c>
    </row>
    <row r="4112" spans="1:8" x14ac:dyDescent="0.25">
      <c r="A4112" t="s">
        <v>618</v>
      </c>
      <c r="B4112">
        <v>95</v>
      </c>
      <c r="C4112" t="s">
        <v>114</v>
      </c>
      <c r="D4112" t="s">
        <v>115</v>
      </c>
      <c r="E4112" t="s">
        <v>91</v>
      </c>
      <c r="F4112" t="s">
        <v>485</v>
      </c>
      <c r="G4112">
        <v>0</v>
      </c>
      <c r="H4112">
        <v>40439.68</v>
      </c>
    </row>
    <row r="4113" spans="1:8" x14ac:dyDescent="0.25">
      <c r="A4113" t="s">
        <v>618</v>
      </c>
      <c r="B4113">
        <v>97</v>
      </c>
      <c r="C4113" t="s">
        <v>116</v>
      </c>
      <c r="D4113" t="s">
        <v>117</v>
      </c>
      <c r="E4113" t="s">
        <v>91</v>
      </c>
      <c r="F4113" t="s">
        <v>485</v>
      </c>
      <c r="G4113">
        <v>0</v>
      </c>
      <c r="H4113">
        <v>37195.550000000003</v>
      </c>
    </row>
    <row r="4114" spans="1:8" x14ac:dyDescent="0.25">
      <c r="A4114" t="s">
        <v>618</v>
      </c>
      <c r="B4114">
        <v>98</v>
      </c>
      <c r="C4114" t="s">
        <v>118</v>
      </c>
      <c r="D4114" t="s">
        <v>119</v>
      </c>
      <c r="E4114" t="s">
        <v>91</v>
      </c>
      <c r="F4114" t="s">
        <v>485</v>
      </c>
      <c r="G4114">
        <v>0</v>
      </c>
      <c r="H4114">
        <v>38457.15</v>
      </c>
    </row>
    <row r="4115" spans="1:8" x14ac:dyDescent="0.25">
      <c r="A4115" t="s">
        <v>618</v>
      </c>
      <c r="B4115" t="s">
        <v>120</v>
      </c>
      <c r="C4115" t="s">
        <v>121</v>
      </c>
      <c r="D4115" t="s">
        <v>122</v>
      </c>
      <c r="E4115" t="s">
        <v>91</v>
      </c>
      <c r="F4115" t="s">
        <v>485</v>
      </c>
      <c r="G4115">
        <v>0</v>
      </c>
      <c r="H4115">
        <v>60024.65</v>
      </c>
    </row>
    <row r="4116" spans="1:8" x14ac:dyDescent="0.25">
      <c r="A4116" t="s">
        <v>618</v>
      </c>
      <c r="B4116" t="s">
        <v>123</v>
      </c>
      <c r="C4116" t="s">
        <v>124</v>
      </c>
      <c r="D4116" t="s">
        <v>125</v>
      </c>
      <c r="E4116" t="s">
        <v>91</v>
      </c>
      <c r="F4116" t="s">
        <v>485</v>
      </c>
      <c r="G4116">
        <v>0</v>
      </c>
      <c r="H4116">
        <v>36024.050000000003</v>
      </c>
    </row>
    <row r="4117" spans="1:8" x14ac:dyDescent="0.25">
      <c r="A4117" t="s">
        <v>618</v>
      </c>
      <c r="B4117" t="s">
        <v>126</v>
      </c>
      <c r="C4117" t="s">
        <v>127</v>
      </c>
      <c r="D4117" t="s">
        <v>128</v>
      </c>
      <c r="E4117" t="s">
        <v>91</v>
      </c>
      <c r="F4117" t="s">
        <v>485</v>
      </c>
      <c r="G4117">
        <v>0</v>
      </c>
      <c r="H4117">
        <v>63178.67</v>
      </c>
    </row>
    <row r="4118" spans="1:8" x14ac:dyDescent="0.25">
      <c r="A4118" t="s">
        <v>618</v>
      </c>
      <c r="B4118" t="s">
        <v>129</v>
      </c>
      <c r="C4118" t="s">
        <v>130</v>
      </c>
      <c r="D4118" t="s">
        <v>131</v>
      </c>
      <c r="E4118" t="s">
        <v>91</v>
      </c>
      <c r="F4118" t="s">
        <v>485</v>
      </c>
      <c r="G4118">
        <v>0</v>
      </c>
      <c r="H4118">
        <v>102018.18</v>
      </c>
    </row>
    <row r="4119" spans="1:8" x14ac:dyDescent="0.25">
      <c r="A4119" t="s">
        <v>618</v>
      </c>
      <c r="B4119" t="s">
        <v>132</v>
      </c>
      <c r="C4119" t="s">
        <v>133</v>
      </c>
      <c r="D4119" t="s">
        <v>134</v>
      </c>
      <c r="E4119" t="s">
        <v>91</v>
      </c>
      <c r="F4119" t="s">
        <v>485</v>
      </c>
      <c r="G4119">
        <v>0</v>
      </c>
      <c r="H4119">
        <v>36564.74</v>
      </c>
    </row>
    <row r="4120" spans="1:8" x14ac:dyDescent="0.25">
      <c r="A4120" t="s">
        <v>618</v>
      </c>
      <c r="B4120" t="s">
        <v>135</v>
      </c>
      <c r="C4120" t="s">
        <v>136</v>
      </c>
      <c r="D4120" t="s">
        <v>137</v>
      </c>
      <c r="E4120" t="s">
        <v>91</v>
      </c>
      <c r="F4120" t="s">
        <v>485</v>
      </c>
      <c r="G4120">
        <v>0</v>
      </c>
      <c r="H4120">
        <v>54197.22</v>
      </c>
    </row>
    <row r="4121" spans="1:8" x14ac:dyDescent="0.25">
      <c r="A4121" t="s">
        <v>618</v>
      </c>
      <c r="B4121" t="s">
        <v>138</v>
      </c>
      <c r="C4121" t="s">
        <v>139</v>
      </c>
      <c r="D4121" t="s">
        <v>140</v>
      </c>
      <c r="E4121" t="s">
        <v>91</v>
      </c>
      <c r="F4121" t="s">
        <v>485</v>
      </c>
      <c r="G4121">
        <v>0</v>
      </c>
      <c r="H4121">
        <v>27252.87</v>
      </c>
    </row>
    <row r="4122" spans="1:8" x14ac:dyDescent="0.25">
      <c r="A4122" t="s">
        <v>618</v>
      </c>
      <c r="B4122" t="s">
        <v>141</v>
      </c>
      <c r="C4122" t="s">
        <v>142</v>
      </c>
      <c r="D4122" t="s">
        <v>143</v>
      </c>
      <c r="E4122" t="s">
        <v>91</v>
      </c>
      <c r="F4122" t="s">
        <v>485</v>
      </c>
      <c r="G4122">
        <v>0</v>
      </c>
      <c r="H4122">
        <v>33260.53</v>
      </c>
    </row>
    <row r="4123" spans="1:8" x14ac:dyDescent="0.25">
      <c r="A4123" t="s">
        <v>618</v>
      </c>
      <c r="B4123" t="s">
        <v>144</v>
      </c>
      <c r="C4123" t="s">
        <v>145</v>
      </c>
      <c r="D4123" t="s">
        <v>146</v>
      </c>
      <c r="E4123" t="s">
        <v>91</v>
      </c>
      <c r="F4123" t="s">
        <v>485</v>
      </c>
      <c r="G4123">
        <v>0</v>
      </c>
      <c r="H4123">
        <v>40679.99</v>
      </c>
    </row>
    <row r="4124" spans="1:8" x14ac:dyDescent="0.25">
      <c r="A4124" t="s">
        <v>618</v>
      </c>
      <c r="B4124" t="s">
        <v>147</v>
      </c>
      <c r="C4124" t="s">
        <v>148</v>
      </c>
      <c r="D4124" t="s">
        <v>149</v>
      </c>
      <c r="E4124" t="s">
        <v>91</v>
      </c>
      <c r="F4124" t="s">
        <v>485</v>
      </c>
      <c r="G4124">
        <v>0</v>
      </c>
      <c r="H4124">
        <v>41460.980000000003</v>
      </c>
    </row>
    <row r="4125" spans="1:8" x14ac:dyDescent="0.25">
      <c r="A4125" t="s">
        <v>618</v>
      </c>
      <c r="B4125" t="s">
        <v>150</v>
      </c>
      <c r="C4125" t="s">
        <v>151</v>
      </c>
      <c r="D4125" t="s">
        <v>152</v>
      </c>
      <c r="E4125" t="s">
        <v>91</v>
      </c>
      <c r="F4125" t="s">
        <v>485</v>
      </c>
      <c r="G4125">
        <v>0</v>
      </c>
      <c r="H4125">
        <v>52364.88</v>
      </c>
    </row>
    <row r="4126" spans="1:8" x14ac:dyDescent="0.25">
      <c r="A4126" t="s">
        <v>618</v>
      </c>
      <c r="B4126" t="s">
        <v>153</v>
      </c>
      <c r="C4126" t="s">
        <v>154</v>
      </c>
      <c r="D4126" t="s">
        <v>155</v>
      </c>
      <c r="E4126" t="s">
        <v>91</v>
      </c>
      <c r="F4126" t="s">
        <v>485</v>
      </c>
      <c r="G4126">
        <v>0</v>
      </c>
      <c r="H4126">
        <v>47829.1</v>
      </c>
    </row>
    <row r="4127" spans="1:8" x14ac:dyDescent="0.25">
      <c r="A4127" t="s">
        <v>618</v>
      </c>
      <c r="B4127" t="s">
        <v>156</v>
      </c>
      <c r="C4127" t="s">
        <v>157</v>
      </c>
      <c r="D4127" t="s">
        <v>158</v>
      </c>
      <c r="E4127" t="s">
        <v>91</v>
      </c>
      <c r="F4127" t="s">
        <v>485</v>
      </c>
      <c r="G4127">
        <v>0</v>
      </c>
      <c r="H4127">
        <v>40169.339999999997</v>
      </c>
    </row>
    <row r="4128" spans="1:8" x14ac:dyDescent="0.25">
      <c r="A4128" t="s">
        <v>618</v>
      </c>
      <c r="B4128" t="s">
        <v>159</v>
      </c>
      <c r="C4128" t="s">
        <v>160</v>
      </c>
      <c r="D4128" t="s">
        <v>161</v>
      </c>
      <c r="E4128" t="s">
        <v>91</v>
      </c>
      <c r="F4128" t="s">
        <v>485</v>
      </c>
      <c r="G4128">
        <v>0</v>
      </c>
      <c r="H4128">
        <v>40619.910000000003</v>
      </c>
    </row>
    <row r="4129" spans="1:8" x14ac:dyDescent="0.25">
      <c r="A4129" t="s">
        <v>618</v>
      </c>
      <c r="B4129" t="s">
        <v>162</v>
      </c>
      <c r="C4129" t="s">
        <v>163</v>
      </c>
      <c r="D4129" t="s">
        <v>164</v>
      </c>
      <c r="E4129" t="s">
        <v>91</v>
      </c>
      <c r="F4129" t="s">
        <v>485</v>
      </c>
      <c r="G4129">
        <v>0</v>
      </c>
      <c r="H4129">
        <v>45456.08</v>
      </c>
    </row>
    <row r="4130" spans="1:8" x14ac:dyDescent="0.25">
      <c r="A4130" t="s">
        <v>618</v>
      </c>
      <c r="B4130" t="s">
        <v>165</v>
      </c>
      <c r="C4130" t="s">
        <v>166</v>
      </c>
      <c r="D4130" t="s">
        <v>167</v>
      </c>
      <c r="E4130" t="s">
        <v>91</v>
      </c>
      <c r="F4130" t="s">
        <v>485</v>
      </c>
      <c r="G4130">
        <v>0</v>
      </c>
      <c r="H4130">
        <v>73601.960000000006</v>
      </c>
    </row>
    <row r="4131" spans="1:8" x14ac:dyDescent="0.25">
      <c r="A4131" t="s">
        <v>618</v>
      </c>
      <c r="B4131" t="s">
        <v>168</v>
      </c>
      <c r="C4131" t="s">
        <v>169</v>
      </c>
      <c r="D4131" t="s">
        <v>170</v>
      </c>
      <c r="E4131" t="s">
        <v>91</v>
      </c>
      <c r="F4131" t="s">
        <v>485</v>
      </c>
      <c r="G4131">
        <v>0</v>
      </c>
      <c r="H4131">
        <v>37195.550000000003</v>
      </c>
    </row>
    <row r="4132" spans="1:8" x14ac:dyDescent="0.25">
      <c r="A4132" t="s">
        <v>618</v>
      </c>
      <c r="B4132" t="s">
        <v>171</v>
      </c>
      <c r="C4132" t="s">
        <v>172</v>
      </c>
      <c r="D4132" t="s">
        <v>173</v>
      </c>
      <c r="E4132" t="s">
        <v>91</v>
      </c>
      <c r="F4132" t="s">
        <v>485</v>
      </c>
      <c r="G4132">
        <v>0</v>
      </c>
      <c r="H4132">
        <v>37315.699999999997</v>
      </c>
    </row>
    <row r="4133" spans="1:8" x14ac:dyDescent="0.25">
      <c r="A4133" t="s">
        <v>618</v>
      </c>
      <c r="B4133" t="s">
        <v>174</v>
      </c>
      <c r="C4133" t="s">
        <v>175</v>
      </c>
      <c r="D4133" t="s">
        <v>176</v>
      </c>
      <c r="E4133" t="s">
        <v>91</v>
      </c>
      <c r="F4133" t="s">
        <v>485</v>
      </c>
      <c r="G4133">
        <v>0</v>
      </c>
      <c r="H4133">
        <v>30977.62</v>
      </c>
    </row>
    <row r="4134" spans="1:8" x14ac:dyDescent="0.25">
      <c r="A4134" t="s">
        <v>618</v>
      </c>
      <c r="B4134" t="s">
        <v>177</v>
      </c>
      <c r="C4134" t="s">
        <v>178</v>
      </c>
      <c r="D4134" t="s">
        <v>179</v>
      </c>
      <c r="E4134" t="s">
        <v>91</v>
      </c>
      <c r="F4134" t="s">
        <v>485</v>
      </c>
      <c r="G4134">
        <v>0</v>
      </c>
      <c r="H4134">
        <v>57231.09</v>
      </c>
    </row>
    <row r="4135" spans="1:8" x14ac:dyDescent="0.25">
      <c r="A4135" t="s">
        <v>618</v>
      </c>
      <c r="B4135" t="s">
        <v>180</v>
      </c>
      <c r="C4135" t="s">
        <v>181</v>
      </c>
      <c r="D4135" t="s">
        <v>182</v>
      </c>
      <c r="E4135" t="s">
        <v>91</v>
      </c>
      <c r="F4135" t="s">
        <v>485</v>
      </c>
      <c r="G4135">
        <v>0</v>
      </c>
      <c r="H4135">
        <v>55368.71</v>
      </c>
    </row>
    <row r="4136" spans="1:8" x14ac:dyDescent="0.25">
      <c r="A4136" t="s">
        <v>618</v>
      </c>
      <c r="B4136" t="s">
        <v>183</v>
      </c>
      <c r="C4136" t="s">
        <v>184</v>
      </c>
      <c r="D4136" t="s">
        <v>185</v>
      </c>
      <c r="E4136" t="s">
        <v>91</v>
      </c>
      <c r="F4136" t="s">
        <v>485</v>
      </c>
      <c r="G4136">
        <v>0</v>
      </c>
      <c r="H4136">
        <v>54617.760000000002</v>
      </c>
    </row>
    <row r="4137" spans="1:8" x14ac:dyDescent="0.25">
      <c r="A4137" t="s">
        <v>618</v>
      </c>
      <c r="B4137" t="s">
        <v>186</v>
      </c>
      <c r="C4137" t="s">
        <v>187</v>
      </c>
      <c r="D4137" t="s">
        <v>188</v>
      </c>
      <c r="E4137" t="s">
        <v>91</v>
      </c>
      <c r="F4137" t="s">
        <v>485</v>
      </c>
      <c r="G4137">
        <v>0</v>
      </c>
      <c r="H4137">
        <v>58522.73</v>
      </c>
    </row>
    <row r="4138" spans="1:8" x14ac:dyDescent="0.25">
      <c r="A4138" t="s">
        <v>618</v>
      </c>
      <c r="B4138" t="s">
        <v>189</v>
      </c>
      <c r="C4138" t="s">
        <v>190</v>
      </c>
      <c r="D4138" t="s">
        <v>191</v>
      </c>
      <c r="E4138" t="s">
        <v>91</v>
      </c>
      <c r="F4138" t="s">
        <v>485</v>
      </c>
      <c r="G4138">
        <v>0</v>
      </c>
      <c r="H4138">
        <v>45516.15</v>
      </c>
    </row>
    <row r="4139" spans="1:8" x14ac:dyDescent="0.25">
      <c r="A4139" t="s">
        <v>618</v>
      </c>
      <c r="B4139" t="s">
        <v>192</v>
      </c>
      <c r="C4139" t="s">
        <v>193</v>
      </c>
      <c r="D4139" t="s">
        <v>194</v>
      </c>
      <c r="E4139" t="s">
        <v>91</v>
      </c>
      <c r="F4139" t="s">
        <v>485</v>
      </c>
      <c r="G4139">
        <v>0</v>
      </c>
      <c r="H4139">
        <v>36474.629999999997</v>
      </c>
    </row>
    <row r="4140" spans="1:8" x14ac:dyDescent="0.25">
      <c r="A4140" t="s">
        <v>618</v>
      </c>
      <c r="B4140" t="s">
        <v>195</v>
      </c>
      <c r="C4140" t="s">
        <v>196</v>
      </c>
      <c r="D4140" t="s">
        <v>197</v>
      </c>
      <c r="E4140" t="s">
        <v>91</v>
      </c>
      <c r="F4140" t="s">
        <v>485</v>
      </c>
      <c r="G4140">
        <v>0</v>
      </c>
      <c r="H4140">
        <v>48670.17</v>
      </c>
    </row>
    <row r="4141" spans="1:8" x14ac:dyDescent="0.25">
      <c r="A4141" t="s">
        <v>618</v>
      </c>
      <c r="B4141" t="s">
        <v>198</v>
      </c>
      <c r="C4141" t="s">
        <v>199</v>
      </c>
      <c r="D4141" t="s">
        <v>200</v>
      </c>
      <c r="E4141" t="s">
        <v>91</v>
      </c>
      <c r="F4141" t="s">
        <v>485</v>
      </c>
      <c r="G4141">
        <v>0</v>
      </c>
      <c r="H4141">
        <v>41280.75</v>
      </c>
    </row>
    <row r="4142" spans="1:8" x14ac:dyDescent="0.25">
      <c r="A4142" t="s">
        <v>618</v>
      </c>
      <c r="B4142" t="s">
        <v>201</v>
      </c>
      <c r="C4142" t="s">
        <v>202</v>
      </c>
      <c r="D4142" t="s">
        <v>203</v>
      </c>
      <c r="E4142" t="s">
        <v>91</v>
      </c>
      <c r="F4142" t="s">
        <v>485</v>
      </c>
      <c r="G4142">
        <v>0</v>
      </c>
      <c r="H4142">
        <v>72310.31</v>
      </c>
    </row>
    <row r="4143" spans="1:8" x14ac:dyDescent="0.25">
      <c r="A4143" t="s">
        <v>618</v>
      </c>
      <c r="B4143" t="s">
        <v>204</v>
      </c>
      <c r="C4143" t="s">
        <v>205</v>
      </c>
      <c r="D4143" t="s">
        <v>206</v>
      </c>
      <c r="E4143" t="s">
        <v>91</v>
      </c>
      <c r="F4143" t="s">
        <v>485</v>
      </c>
      <c r="G4143">
        <v>0</v>
      </c>
      <c r="H4143">
        <v>77266.63</v>
      </c>
    </row>
    <row r="4144" spans="1:8" x14ac:dyDescent="0.25">
      <c r="A4144" t="s">
        <v>618</v>
      </c>
      <c r="B4144" t="s">
        <v>207</v>
      </c>
      <c r="C4144" t="s">
        <v>208</v>
      </c>
      <c r="D4144" t="s">
        <v>209</v>
      </c>
      <c r="E4144" t="s">
        <v>91</v>
      </c>
      <c r="F4144" t="s">
        <v>485</v>
      </c>
      <c r="G4144">
        <v>0</v>
      </c>
      <c r="H4144">
        <v>54918.14</v>
      </c>
    </row>
    <row r="4145" spans="1:8" x14ac:dyDescent="0.25">
      <c r="A4145" t="s">
        <v>618</v>
      </c>
      <c r="B4145" t="s">
        <v>210</v>
      </c>
      <c r="C4145" t="s">
        <v>211</v>
      </c>
      <c r="D4145" t="s">
        <v>212</v>
      </c>
      <c r="E4145" t="s">
        <v>91</v>
      </c>
      <c r="F4145" t="s">
        <v>485</v>
      </c>
      <c r="G4145">
        <v>0</v>
      </c>
      <c r="H4145">
        <v>41040.449999999997</v>
      </c>
    </row>
    <row r="4146" spans="1:8" x14ac:dyDescent="0.25">
      <c r="A4146" t="s">
        <v>618</v>
      </c>
      <c r="B4146" t="s">
        <v>213</v>
      </c>
      <c r="C4146" t="s">
        <v>214</v>
      </c>
      <c r="D4146" t="s">
        <v>215</v>
      </c>
      <c r="E4146" t="s">
        <v>91</v>
      </c>
      <c r="F4146" t="s">
        <v>485</v>
      </c>
      <c r="G4146">
        <v>0</v>
      </c>
      <c r="H4146">
        <v>29926.28</v>
      </c>
    </row>
    <row r="4147" spans="1:8" x14ac:dyDescent="0.25">
      <c r="A4147" t="s">
        <v>618</v>
      </c>
      <c r="B4147" t="s">
        <v>216</v>
      </c>
      <c r="C4147" t="s">
        <v>217</v>
      </c>
      <c r="D4147" t="s">
        <v>218</v>
      </c>
      <c r="E4147" t="s">
        <v>91</v>
      </c>
      <c r="F4147" t="s">
        <v>485</v>
      </c>
      <c r="G4147">
        <v>0</v>
      </c>
      <c r="H4147">
        <v>32960.15</v>
      </c>
    </row>
    <row r="4148" spans="1:8" x14ac:dyDescent="0.25">
      <c r="A4148" t="s">
        <v>618</v>
      </c>
      <c r="B4148" t="s">
        <v>219</v>
      </c>
      <c r="C4148" t="s">
        <v>220</v>
      </c>
      <c r="D4148" t="s">
        <v>221</v>
      </c>
      <c r="E4148" t="s">
        <v>91</v>
      </c>
      <c r="F4148" t="s">
        <v>485</v>
      </c>
      <c r="G4148">
        <v>0</v>
      </c>
      <c r="H4148">
        <v>40619.910000000003</v>
      </c>
    </row>
    <row r="4149" spans="1:8" x14ac:dyDescent="0.25">
      <c r="A4149" t="s">
        <v>618</v>
      </c>
      <c r="B4149" t="s">
        <v>222</v>
      </c>
      <c r="C4149" t="s">
        <v>223</v>
      </c>
      <c r="D4149" t="s">
        <v>224</v>
      </c>
      <c r="E4149" t="s">
        <v>91</v>
      </c>
      <c r="F4149" t="s">
        <v>485</v>
      </c>
      <c r="G4149">
        <v>0</v>
      </c>
      <c r="H4149">
        <v>33741.14</v>
      </c>
    </row>
    <row r="4150" spans="1:8" x14ac:dyDescent="0.25">
      <c r="A4150" t="s">
        <v>618</v>
      </c>
      <c r="B4150" t="s">
        <v>225</v>
      </c>
      <c r="C4150" t="s">
        <v>226</v>
      </c>
      <c r="D4150" t="s">
        <v>227</v>
      </c>
      <c r="E4150" t="s">
        <v>91</v>
      </c>
      <c r="F4150" t="s">
        <v>485</v>
      </c>
      <c r="G4150">
        <v>0</v>
      </c>
      <c r="H4150">
        <v>44074.31</v>
      </c>
    </row>
    <row r="4151" spans="1:8" x14ac:dyDescent="0.25">
      <c r="A4151" t="s">
        <v>618</v>
      </c>
      <c r="B4151" t="s">
        <v>228</v>
      </c>
      <c r="C4151" t="s">
        <v>229</v>
      </c>
      <c r="D4151" t="s">
        <v>230</v>
      </c>
      <c r="E4151" t="s">
        <v>91</v>
      </c>
      <c r="F4151" t="s">
        <v>485</v>
      </c>
      <c r="G4151">
        <v>0</v>
      </c>
      <c r="H4151">
        <v>32359.38</v>
      </c>
    </row>
    <row r="4152" spans="1:8" x14ac:dyDescent="0.25">
      <c r="A4152" t="s">
        <v>618</v>
      </c>
      <c r="B4152" t="s">
        <v>231</v>
      </c>
      <c r="C4152" t="s">
        <v>232</v>
      </c>
      <c r="D4152" t="s">
        <v>233</v>
      </c>
      <c r="E4152" t="s">
        <v>91</v>
      </c>
      <c r="F4152" t="s">
        <v>485</v>
      </c>
      <c r="G4152">
        <v>0</v>
      </c>
      <c r="H4152">
        <v>38817.61</v>
      </c>
    </row>
    <row r="4153" spans="1:8" x14ac:dyDescent="0.25">
      <c r="A4153" t="s">
        <v>618</v>
      </c>
      <c r="B4153" t="s">
        <v>234</v>
      </c>
      <c r="C4153" t="s">
        <v>235</v>
      </c>
      <c r="D4153" t="s">
        <v>236</v>
      </c>
      <c r="E4153" t="s">
        <v>91</v>
      </c>
      <c r="F4153" t="s">
        <v>485</v>
      </c>
      <c r="G4153">
        <v>0</v>
      </c>
      <c r="H4153">
        <v>35753.71</v>
      </c>
    </row>
    <row r="4154" spans="1:8" x14ac:dyDescent="0.25">
      <c r="A4154" t="s">
        <v>618</v>
      </c>
      <c r="B4154" t="s">
        <v>237</v>
      </c>
      <c r="C4154" t="s">
        <v>238</v>
      </c>
      <c r="D4154" t="s">
        <v>239</v>
      </c>
      <c r="E4154" t="s">
        <v>91</v>
      </c>
      <c r="F4154" t="s">
        <v>485</v>
      </c>
      <c r="G4154">
        <v>0</v>
      </c>
      <c r="H4154">
        <v>45335.92</v>
      </c>
    </row>
    <row r="4155" spans="1:8" x14ac:dyDescent="0.25">
      <c r="A4155" t="s">
        <v>618</v>
      </c>
      <c r="B4155" t="s">
        <v>240</v>
      </c>
      <c r="C4155" t="s">
        <v>241</v>
      </c>
      <c r="D4155" t="s">
        <v>242</v>
      </c>
      <c r="E4155" t="s">
        <v>91</v>
      </c>
      <c r="F4155" t="s">
        <v>485</v>
      </c>
      <c r="G4155">
        <v>0</v>
      </c>
      <c r="H4155">
        <v>39868.949999999997</v>
      </c>
    </row>
    <row r="4156" spans="1:8" x14ac:dyDescent="0.25">
      <c r="A4156" t="s">
        <v>618</v>
      </c>
      <c r="B4156" t="s">
        <v>243</v>
      </c>
      <c r="C4156" t="s">
        <v>244</v>
      </c>
      <c r="D4156" t="s">
        <v>245</v>
      </c>
      <c r="E4156" t="s">
        <v>91</v>
      </c>
      <c r="F4156" t="s">
        <v>485</v>
      </c>
      <c r="G4156">
        <v>0</v>
      </c>
      <c r="H4156">
        <v>88050.37</v>
      </c>
    </row>
    <row r="4157" spans="1:8" x14ac:dyDescent="0.25">
      <c r="A4157" t="s">
        <v>618</v>
      </c>
      <c r="B4157" t="s">
        <v>246</v>
      </c>
      <c r="C4157" t="s">
        <v>247</v>
      </c>
      <c r="D4157" t="s">
        <v>248</v>
      </c>
      <c r="E4157" t="s">
        <v>91</v>
      </c>
      <c r="F4157" t="s">
        <v>485</v>
      </c>
      <c r="G4157">
        <v>0</v>
      </c>
      <c r="H4157">
        <v>55368.71</v>
      </c>
    </row>
    <row r="4158" spans="1:8" x14ac:dyDescent="0.25">
      <c r="A4158" t="s">
        <v>618</v>
      </c>
      <c r="B4158" t="s">
        <v>249</v>
      </c>
      <c r="C4158" t="s">
        <v>250</v>
      </c>
      <c r="D4158" t="s">
        <v>251</v>
      </c>
      <c r="E4158" t="s">
        <v>91</v>
      </c>
      <c r="F4158" t="s">
        <v>485</v>
      </c>
      <c r="G4158">
        <v>0</v>
      </c>
      <c r="H4158">
        <v>32539.61</v>
      </c>
    </row>
    <row r="4159" spans="1:8" x14ac:dyDescent="0.25">
      <c r="A4159" t="s">
        <v>618</v>
      </c>
      <c r="B4159" t="s">
        <v>252</v>
      </c>
      <c r="C4159" t="s">
        <v>253</v>
      </c>
      <c r="D4159" t="s">
        <v>254</v>
      </c>
      <c r="E4159" t="s">
        <v>91</v>
      </c>
      <c r="F4159" t="s">
        <v>485</v>
      </c>
      <c r="G4159">
        <v>0</v>
      </c>
      <c r="H4159">
        <v>49150.79</v>
      </c>
    </row>
    <row r="4160" spans="1:8" x14ac:dyDescent="0.25">
      <c r="A4160" t="s">
        <v>618</v>
      </c>
      <c r="B4160" t="s">
        <v>255</v>
      </c>
      <c r="C4160" t="s">
        <v>256</v>
      </c>
      <c r="D4160" t="s">
        <v>257</v>
      </c>
      <c r="E4160" t="s">
        <v>91</v>
      </c>
      <c r="F4160" t="s">
        <v>485</v>
      </c>
      <c r="G4160">
        <v>0</v>
      </c>
      <c r="H4160">
        <v>35843.82</v>
      </c>
    </row>
    <row r="4161" spans="1:8" x14ac:dyDescent="0.25">
      <c r="A4161" t="s">
        <v>618</v>
      </c>
      <c r="B4161" t="s">
        <v>258</v>
      </c>
      <c r="C4161" t="s">
        <v>259</v>
      </c>
      <c r="D4161" t="s">
        <v>260</v>
      </c>
      <c r="E4161" t="s">
        <v>91</v>
      </c>
      <c r="F4161" t="s">
        <v>485</v>
      </c>
      <c r="G4161">
        <v>0</v>
      </c>
      <c r="H4161">
        <v>77416.820000000007</v>
      </c>
    </row>
    <row r="4162" spans="1:8" x14ac:dyDescent="0.25">
      <c r="A4162" t="s">
        <v>618</v>
      </c>
      <c r="B4162" t="s">
        <v>261</v>
      </c>
      <c r="C4162" t="s">
        <v>262</v>
      </c>
      <c r="D4162" t="s">
        <v>263</v>
      </c>
      <c r="E4162" t="s">
        <v>91</v>
      </c>
      <c r="F4162" t="s">
        <v>485</v>
      </c>
      <c r="G4162">
        <v>0</v>
      </c>
      <c r="H4162">
        <v>55068.33</v>
      </c>
    </row>
    <row r="4163" spans="1:8" x14ac:dyDescent="0.25">
      <c r="A4163" t="s">
        <v>618</v>
      </c>
      <c r="B4163" t="s">
        <v>264</v>
      </c>
      <c r="C4163" t="s">
        <v>265</v>
      </c>
      <c r="D4163" t="s">
        <v>266</v>
      </c>
      <c r="E4163" t="s">
        <v>91</v>
      </c>
      <c r="F4163" t="s">
        <v>485</v>
      </c>
      <c r="G4163">
        <v>0</v>
      </c>
      <c r="H4163">
        <v>65912.149999999994</v>
      </c>
    </row>
    <row r="4164" spans="1:8" x14ac:dyDescent="0.25">
      <c r="A4164" t="s">
        <v>618</v>
      </c>
      <c r="B4164" t="s">
        <v>267</v>
      </c>
      <c r="C4164" t="s">
        <v>268</v>
      </c>
      <c r="D4164" t="s">
        <v>269</v>
      </c>
      <c r="E4164" t="s">
        <v>91</v>
      </c>
      <c r="F4164" t="s">
        <v>485</v>
      </c>
      <c r="G4164">
        <v>0</v>
      </c>
      <c r="H4164">
        <v>67113.679999999993</v>
      </c>
    </row>
    <row r="4165" spans="1:8" x14ac:dyDescent="0.25">
      <c r="A4165" t="s">
        <v>618</v>
      </c>
      <c r="B4165" t="s">
        <v>270</v>
      </c>
      <c r="C4165" t="s">
        <v>271</v>
      </c>
      <c r="D4165" t="s">
        <v>272</v>
      </c>
      <c r="E4165" t="s">
        <v>91</v>
      </c>
      <c r="F4165" t="s">
        <v>485</v>
      </c>
      <c r="G4165">
        <v>0</v>
      </c>
      <c r="H4165">
        <v>52725.34</v>
      </c>
    </row>
    <row r="4166" spans="1:8" x14ac:dyDescent="0.25">
      <c r="A4166" t="s">
        <v>618</v>
      </c>
      <c r="B4166" t="s">
        <v>273</v>
      </c>
      <c r="C4166" t="s">
        <v>274</v>
      </c>
      <c r="D4166" t="s">
        <v>275</v>
      </c>
      <c r="E4166" t="s">
        <v>91</v>
      </c>
      <c r="F4166" t="s">
        <v>485</v>
      </c>
      <c r="G4166">
        <v>0</v>
      </c>
      <c r="H4166">
        <v>42151.86</v>
      </c>
    </row>
    <row r="4167" spans="1:8" x14ac:dyDescent="0.25">
      <c r="A4167" t="s">
        <v>618</v>
      </c>
      <c r="B4167" t="s">
        <v>276</v>
      </c>
      <c r="C4167" t="s">
        <v>277</v>
      </c>
      <c r="D4167" t="s">
        <v>278</v>
      </c>
      <c r="E4167" t="s">
        <v>91</v>
      </c>
      <c r="F4167" t="s">
        <v>485</v>
      </c>
      <c r="G4167">
        <v>0</v>
      </c>
      <c r="H4167">
        <v>58552.77</v>
      </c>
    </row>
    <row r="4168" spans="1:8" x14ac:dyDescent="0.25">
      <c r="A4168" t="s">
        <v>618</v>
      </c>
      <c r="B4168" t="s">
        <v>279</v>
      </c>
      <c r="C4168" t="s">
        <v>280</v>
      </c>
      <c r="D4168" t="s">
        <v>281</v>
      </c>
      <c r="E4168" t="s">
        <v>91</v>
      </c>
      <c r="F4168" t="s">
        <v>485</v>
      </c>
      <c r="G4168">
        <v>0</v>
      </c>
      <c r="H4168">
        <v>29986.36</v>
      </c>
    </row>
    <row r="4169" spans="1:8" x14ac:dyDescent="0.25">
      <c r="A4169" t="s">
        <v>618</v>
      </c>
      <c r="B4169" t="s">
        <v>282</v>
      </c>
      <c r="C4169" t="s">
        <v>283</v>
      </c>
      <c r="D4169" t="s">
        <v>284</v>
      </c>
      <c r="E4169" t="s">
        <v>91</v>
      </c>
      <c r="F4169" t="s">
        <v>485</v>
      </c>
      <c r="G4169">
        <v>0</v>
      </c>
      <c r="H4169">
        <v>37225.58</v>
      </c>
    </row>
    <row r="4170" spans="1:8" x14ac:dyDescent="0.25">
      <c r="A4170" t="s">
        <v>618</v>
      </c>
      <c r="B4170" t="s">
        <v>285</v>
      </c>
      <c r="C4170" t="s">
        <v>286</v>
      </c>
      <c r="D4170" t="s">
        <v>287</v>
      </c>
      <c r="E4170" t="s">
        <v>91</v>
      </c>
      <c r="F4170" t="s">
        <v>485</v>
      </c>
      <c r="G4170">
        <v>0</v>
      </c>
      <c r="H4170">
        <v>45786.5</v>
      </c>
    </row>
    <row r="4171" spans="1:8" x14ac:dyDescent="0.25">
      <c r="A4171" t="s">
        <v>618</v>
      </c>
      <c r="B4171" t="s">
        <v>288</v>
      </c>
      <c r="C4171" t="s">
        <v>289</v>
      </c>
      <c r="D4171" t="s">
        <v>290</v>
      </c>
      <c r="E4171" t="s">
        <v>91</v>
      </c>
      <c r="F4171" t="s">
        <v>485</v>
      </c>
      <c r="G4171">
        <v>0</v>
      </c>
      <c r="H4171">
        <v>39328.26</v>
      </c>
    </row>
    <row r="4172" spans="1:8" x14ac:dyDescent="0.25">
      <c r="A4172" t="s">
        <v>618</v>
      </c>
      <c r="B4172" t="s">
        <v>294</v>
      </c>
      <c r="C4172" t="s">
        <v>295</v>
      </c>
      <c r="D4172" t="s">
        <v>296</v>
      </c>
      <c r="E4172" t="s">
        <v>91</v>
      </c>
      <c r="F4172" t="s">
        <v>485</v>
      </c>
      <c r="G4172">
        <v>0</v>
      </c>
      <c r="H4172">
        <v>38036.620000000003</v>
      </c>
    </row>
    <row r="4173" spans="1:8" x14ac:dyDescent="0.25">
      <c r="A4173" t="s">
        <v>618</v>
      </c>
      <c r="B4173" t="s">
        <v>297</v>
      </c>
      <c r="C4173" t="s">
        <v>298</v>
      </c>
      <c r="D4173" t="s">
        <v>299</v>
      </c>
      <c r="E4173" t="s">
        <v>91</v>
      </c>
      <c r="F4173" t="s">
        <v>485</v>
      </c>
      <c r="G4173">
        <v>0</v>
      </c>
      <c r="H4173">
        <v>53896.84</v>
      </c>
    </row>
    <row r="4174" spans="1:8" x14ac:dyDescent="0.25">
      <c r="A4174" t="s">
        <v>618</v>
      </c>
      <c r="B4174" t="s">
        <v>300</v>
      </c>
      <c r="C4174" t="s">
        <v>301</v>
      </c>
      <c r="D4174" t="s">
        <v>302</v>
      </c>
      <c r="E4174" t="s">
        <v>91</v>
      </c>
      <c r="F4174" t="s">
        <v>485</v>
      </c>
      <c r="G4174">
        <v>0</v>
      </c>
      <c r="H4174">
        <v>32960.15</v>
      </c>
    </row>
    <row r="4175" spans="1:8" x14ac:dyDescent="0.25">
      <c r="A4175" t="s">
        <v>618</v>
      </c>
      <c r="B4175" t="s">
        <v>303</v>
      </c>
      <c r="C4175" t="s">
        <v>304</v>
      </c>
      <c r="D4175" t="s">
        <v>305</v>
      </c>
      <c r="E4175" t="s">
        <v>91</v>
      </c>
      <c r="F4175" t="s">
        <v>485</v>
      </c>
      <c r="G4175">
        <v>0</v>
      </c>
      <c r="H4175">
        <v>45005.5</v>
      </c>
    </row>
    <row r="4176" spans="1:8" x14ac:dyDescent="0.25">
      <c r="A4176" t="s">
        <v>618</v>
      </c>
      <c r="B4176" t="s">
        <v>306</v>
      </c>
      <c r="C4176" t="s">
        <v>307</v>
      </c>
      <c r="D4176" t="s">
        <v>308</v>
      </c>
      <c r="E4176" t="s">
        <v>91</v>
      </c>
      <c r="F4176" t="s">
        <v>485</v>
      </c>
      <c r="G4176">
        <v>0</v>
      </c>
      <c r="H4176">
        <v>38577.31</v>
      </c>
    </row>
    <row r="4177" spans="1:8" x14ac:dyDescent="0.25">
      <c r="A4177" t="s">
        <v>618</v>
      </c>
      <c r="B4177" t="s">
        <v>309</v>
      </c>
      <c r="C4177" t="s">
        <v>310</v>
      </c>
      <c r="D4177" t="s">
        <v>311</v>
      </c>
      <c r="E4177" t="s">
        <v>91</v>
      </c>
      <c r="F4177" t="s">
        <v>485</v>
      </c>
      <c r="G4177">
        <v>0</v>
      </c>
      <c r="H4177">
        <v>34011.49</v>
      </c>
    </row>
    <row r="4178" spans="1:8" x14ac:dyDescent="0.25">
      <c r="A4178" t="s">
        <v>618</v>
      </c>
      <c r="B4178" t="s">
        <v>312</v>
      </c>
      <c r="C4178" t="s">
        <v>313</v>
      </c>
      <c r="D4178" t="s">
        <v>314</v>
      </c>
      <c r="E4178" t="s">
        <v>91</v>
      </c>
      <c r="F4178" t="s">
        <v>485</v>
      </c>
      <c r="G4178">
        <v>0</v>
      </c>
      <c r="H4178">
        <v>42211.94</v>
      </c>
    </row>
    <row r="4179" spans="1:8" x14ac:dyDescent="0.25">
      <c r="A4179" t="s">
        <v>618</v>
      </c>
      <c r="B4179" t="s">
        <v>315</v>
      </c>
      <c r="C4179" t="s">
        <v>316</v>
      </c>
      <c r="D4179" t="s">
        <v>317</v>
      </c>
      <c r="E4179" t="s">
        <v>91</v>
      </c>
      <c r="F4179" t="s">
        <v>485</v>
      </c>
      <c r="G4179">
        <v>0</v>
      </c>
      <c r="H4179">
        <v>31728.58</v>
      </c>
    </row>
    <row r="4180" spans="1:8" x14ac:dyDescent="0.25">
      <c r="A4180" t="s">
        <v>618</v>
      </c>
      <c r="B4180" t="s">
        <v>318</v>
      </c>
      <c r="C4180" t="s">
        <v>319</v>
      </c>
      <c r="D4180" t="s">
        <v>320</v>
      </c>
      <c r="E4180" t="s">
        <v>91</v>
      </c>
      <c r="F4180" t="s">
        <v>485</v>
      </c>
      <c r="G4180">
        <v>0</v>
      </c>
      <c r="H4180">
        <v>41190.639999999999</v>
      </c>
    </row>
    <row r="4181" spans="1:8" x14ac:dyDescent="0.25">
      <c r="A4181" t="s">
        <v>618</v>
      </c>
      <c r="B4181" t="s">
        <v>321</v>
      </c>
      <c r="C4181" t="s">
        <v>322</v>
      </c>
      <c r="D4181" t="s">
        <v>323</v>
      </c>
      <c r="E4181" t="s">
        <v>91</v>
      </c>
      <c r="F4181" t="s">
        <v>485</v>
      </c>
      <c r="G4181">
        <v>0</v>
      </c>
      <c r="H4181">
        <v>51974.39</v>
      </c>
    </row>
    <row r="4182" spans="1:8" x14ac:dyDescent="0.25">
      <c r="A4182" t="s">
        <v>618</v>
      </c>
      <c r="B4182" t="s">
        <v>324</v>
      </c>
      <c r="C4182" t="s">
        <v>325</v>
      </c>
      <c r="D4182" t="s">
        <v>326</v>
      </c>
      <c r="E4182" t="s">
        <v>91</v>
      </c>
      <c r="F4182" t="s">
        <v>485</v>
      </c>
      <c r="G4182">
        <v>0</v>
      </c>
      <c r="H4182">
        <v>33861.300000000003</v>
      </c>
    </row>
    <row r="4183" spans="1:8" x14ac:dyDescent="0.25">
      <c r="A4183" t="s">
        <v>618</v>
      </c>
      <c r="B4183" t="s">
        <v>327</v>
      </c>
      <c r="C4183" t="s">
        <v>328</v>
      </c>
      <c r="D4183" t="s">
        <v>329</v>
      </c>
      <c r="E4183" t="s">
        <v>91</v>
      </c>
      <c r="F4183" t="s">
        <v>485</v>
      </c>
      <c r="G4183">
        <v>0</v>
      </c>
      <c r="H4183">
        <v>40980.370000000003</v>
      </c>
    </row>
    <row r="4184" spans="1:8" x14ac:dyDescent="0.25">
      <c r="A4184" t="s">
        <v>618</v>
      </c>
      <c r="B4184" t="s">
        <v>333</v>
      </c>
      <c r="C4184" t="s">
        <v>334</v>
      </c>
      <c r="D4184" t="s">
        <v>335</v>
      </c>
      <c r="E4184" t="s">
        <v>91</v>
      </c>
      <c r="F4184" t="s">
        <v>485</v>
      </c>
      <c r="G4184">
        <v>0</v>
      </c>
      <c r="H4184">
        <v>28184.06</v>
      </c>
    </row>
    <row r="4185" spans="1:8" x14ac:dyDescent="0.25">
      <c r="A4185" t="s">
        <v>618</v>
      </c>
      <c r="B4185" t="s">
        <v>336</v>
      </c>
      <c r="C4185" t="s">
        <v>337</v>
      </c>
      <c r="D4185" t="s">
        <v>338</v>
      </c>
      <c r="E4185" t="s">
        <v>91</v>
      </c>
      <c r="F4185" t="s">
        <v>485</v>
      </c>
      <c r="G4185">
        <v>0</v>
      </c>
      <c r="H4185">
        <v>30046.43</v>
      </c>
    </row>
    <row r="4186" spans="1:8" x14ac:dyDescent="0.25">
      <c r="A4186" t="s">
        <v>618</v>
      </c>
      <c r="B4186" t="s">
        <v>339</v>
      </c>
      <c r="C4186" t="s">
        <v>340</v>
      </c>
      <c r="D4186" t="s">
        <v>341</v>
      </c>
      <c r="E4186" t="s">
        <v>91</v>
      </c>
      <c r="F4186" t="s">
        <v>485</v>
      </c>
      <c r="G4186">
        <v>0</v>
      </c>
      <c r="H4186">
        <v>107725.45</v>
      </c>
    </row>
    <row r="4187" spans="1:8" x14ac:dyDescent="0.25">
      <c r="A4187" t="s">
        <v>618</v>
      </c>
      <c r="B4187" t="s">
        <v>342</v>
      </c>
      <c r="C4187" t="s">
        <v>343</v>
      </c>
      <c r="D4187" t="s">
        <v>344</v>
      </c>
      <c r="E4187" t="s">
        <v>91</v>
      </c>
      <c r="F4187" t="s">
        <v>485</v>
      </c>
      <c r="G4187">
        <v>0</v>
      </c>
      <c r="H4187">
        <v>31968.880000000001</v>
      </c>
    </row>
    <row r="4188" spans="1:8" x14ac:dyDescent="0.25">
      <c r="A4188" t="s">
        <v>618</v>
      </c>
      <c r="B4188" t="s">
        <v>345</v>
      </c>
      <c r="C4188" t="s">
        <v>346</v>
      </c>
      <c r="D4188" t="s">
        <v>347</v>
      </c>
      <c r="E4188" t="s">
        <v>91</v>
      </c>
      <c r="F4188" t="s">
        <v>485</v>
      </c>
      <c r="G4188">
        <v>0</v>
      </c>
      <c r="H4188">
        <v>38907.730000000003</v>
      </c>
    </row>
    <row r="4189" spans="1:8" x14ac:dyDescent="0.25">
      <c r="A4189" t="s">
        <v>618</v>
      </c>
      <c r="B4189" t="s">
        <v>348</v>
      </c>
      <c r="C4189" t="s">
        <v>349</v>
      </c>
      <c r="D4189" t="s">
        <v>350</v>
      </c>
      <c r="E4189" t="s">
        <v>91</v>
      </c>
      <c r="F4189" t="s">
        <v>485</v>
      </c>
      <c r="G4189">
        <v>0</v>
      </c>
      <c r="H4189">
        <v>44434.77</v>
      </c>
    </row>
    <row r="4190" spans="1:8" x14ac:dyDescent="0.25">
      <c r="A4190" t="s">
        <v>618</v>
      </c>
      <c r="B4190" t="s">
        <v>351</v>
      </c>
      <c r="C4190" t="s">
        <v>352</v>
      </c>
      <c r="D4190" t="s">
        <v>353</v>
      </c>
      <c r="E4190" t="s">
        <v>91</v>
      </c>
      <c r="F4190" t="s">
        <v>485</v>
      </c>
      <c r="G4190">
        <v>0</v>
      </c>
      <c r="H4190">
        <v>35122.9</v>
      </c>
    </row>
    <row r="4191" spans="1:8" x14ac:dyDescent="0.25">
      <c r="A4191" t="s">
        <v>618</v>
      </c>
      <c r="B4191" t="s">
        <v>354</v>
      </c>
      <c r="C4191" t="s">
        <v>355</v>
      </c>
      <c r="D4191" t="s">
        <v>356</v>
      </c>
      <c r="E4191" t="s">
        <v>91</v>
      </c>
      <c r="F4191" t="s">
        <v>485</v>
      </c>
      <c r="G4191">
        <v>0</v>
      </c>
      <c r="H4191">
        <v>43683.82</v>
      </c>
    </row>
    <row r="4192" spans="1:8" x14ac:dyDescent="0.25">
      <c r="A4192" t="s">
        <v>618</v>
      </c>
      <c r="B4192" t="s">
        <v>357</v>
      </c>
      <c r="C4192" t="s">
        <v>358</v>
      </c>
      <c r="D4192" t="s">
        <v>359</v>
      </c>
      <c r="E4192" t="s">
        <v>91</v>
      </c>
      <c r="F4192" t="s">
        <v>485</v>
      </c>
      <c r="G4192">
        <v>0</v>
      </c>
      <c r="H4192">
        <v>39298.230000000003</v>
      </c>
    </row>
    <row r="4193" spans="1:8" x14ac:dyDescent="0.25">
      <c r="A4193" t="s">
        <v>618</v>
      </c>
      <c r="B4193" t="s">
        <v>360</v>
      </c>
      <c r="C4193" t="s">
        <v>361</v>
      </c>
      <c r="D4193" t="s">
        <v>362</v>
      </c>
      <c r="E4193" t="s">
        <v>91</v>
      </c>
      <c r="F4193" t="s">
        <v>485</v>
      </c>
      <c r="G4193">
        <v>0</v>
      </c>
      <c r="H4193">
        <v>42061.75</v>
      </c>
    </row>
    <row r="4194" spans="1:8" x14ac:dyDescent="0.25">
      <c r="A4194" t="s">
        <v>618</v>
      </c>
      <c r="B4194" t="s">
        <v>363</v>
      </c>
      <c r="C4194" t="s">
        <v>364</v>
      </c>
      <c r="D4194" t="s">
        <v>365</v>
      </c>
      <c r="E4194" t="s">
        <v>91</v>
      </c>
      <c r="F4194" t="s">
        <v>485</v>
      </c>
      <c r="G4194">
        <v>0</v>
      </c>
      <c r="H4194">
        <v>52214.69</v>
      </c>
    </row>
    <row r="4195" spans="1:8" x14ac:dyDescent="0.25">
      <c r="A4195" t="s">
        <v>618</v>
      </c>
      <c r="B4195" t="s">
        <v>366</v>
      </c>
      <c r="C4195" t="s">
        <v>367</v>
      </c>
      <c r="D4195" t="s">
        <v>368</v>
      </c>
      <c r="E4195" t="s">
        <v>91</v>
      </c>
      <c r="F4195" t="s">
        <v>485</v>
      </c>
      <c r="G4195">
        <v>0</v>
      </c>
      <c r="H4195">
        <v>31458.23</v>
      </c>
    </row>
    <row r="4196" spans="1:8" x14ac:dyDescent="0.25">
      <c r="A4196" t="s">
        <v>618</v>
      </c>
      <c r="B4196" t="s">
        <v>369</v>
      </c>
      <c r="C4196" t="s">
        <v>370</v>
      </c>
      <c r="D4196" t="s">
        <v>371</v>
      </c>
      <c r="E4196" t="s">
        <v>91</v>
      </c>
      <c r="F4196" t="s">
        <v>485</v>
      </c>
      <c r="G4196">
        <v>0</v>
      </c>
      <c r="H4196">
        <v>40559.83</v>
      </c>
    </row>
    <row r="4197" spans="1:8" x14ac:dyDescent="0.25">
      <c r="A4197" t="s">
        <v>618</v>
      </c>
      <c r="B4197" t="s">
        <v>372</v>
      </c>
      <c r="C4197" t="s">
        <v>373</v>
      </c>
      <c r="D4197" t="s">
        <v>374</v>
      </c>
      <c r="E4197" t="s">
        <v>91</v>
      </c>
      <c r="F4197" t="s">
        <v>485</v>
      </c>
      <c r="G4197">
        <v>0</v>
      </c>
      <c r="H4197">
        <v>43773.93</v>
      </c>
    </row>
    <row r="4198" spans="1:8" x14ac:dyDescent="0.25">
      <c r="A4198" t="s">
        <v>618</v>
      </c>
      <c r="B4198" t="s">
        <v>375</v>
      </c>
      <c r="C4198" t="s">
        <v>376</v>
      </c>
      <c r="D4198" t="s">
        <v>377</v>
      </c>
      <c r="E4198" t="s">
        <v>91</v>
      </c>
      <c r="F4198" t="s">
        <v>485</v>
      </c>
      <c r="G4198">
        <v>0</v>
      </c>
      <c r="H4198">
        <v>46777.760000000002</v>
      </c>
    </row>
    <row r="4199" spans="1:8" x14ac:dyDescent="0.25">
      <c r="A4199" t="s">
        <v>618</v>
      </c>
      <c r="B4199" t="s">
        <v>378</v>
      </c>
      <c r="C4199" t="s">
        <v>379</v>
      </c>
      <c r="D4199" t="s">
        <v>380</v>
      </c>
      <c r="E4199" t="s">
        <v>91</v>
      </c>
      <c r="F4199" t="s">
        <v>485</v>
      </c>
      <c r="G4199">
        <v>0</v>
      </c>
      <c r="H4199">
        <v>67804.56</v>
      </c>
    </row>
    <row r="4200" spans="1:8" x14ac:dyDescent="0.25">
      <c r="A4200" t="s">
        <v>618</v>
      </c>
      <c r="B4200" t="s">
        <v>381</v>
      </c>
      <c r="C4200" t="s">
        <v>382</v>
      </c>
      <c r="D4200" t="s">
        <v>383</v>
      </c>
      <c r="E4200" t="s">
        <v>91</v>
      </c>
      <c r="F4200" t="s">
        <v>485</v>
      </c>
      <c r="G4200">
        <v>0</v>
      </c>
      <c r="H4200">
        <v>35994.01</v>
      </c>
    </row>
    <row r="4201" spans="1:8" x14ac:dyDescent="0.25">
      <c r="A4201" t="s">
        <v>618</v>
      </c>
      <c r="B4201" t="s">
        <v>384</v>
      </c>
      <c r="C4201" t="s">
        <v>385</v>
      </c>
      <c r="D4201" t="s">
        <v>386</v>
      </c>
      <c r="E4201" t="s">
        <v>91</v>
      </c>
      <c r="F4201" t="s">
        <v>485</v>
      </c>
      <c r="G4201">
        <v>0</v>
      </c>
      <c r="H4201">
        <v>31157.85</v>
      </c>
    </row>
    <row r="4202" spans="1:8" x14ac:dyDescent="0.25">
      <c r="A4202" t="s">
        <v>618</v>
      </c>
      <c r="B4202" t="s">
        <v>387</v>
      </c>
      <c r="C4202" t="s">
        <v>388</v>
      </c>
      <c r="D4202" t="s">
        <v>389</v>
      </c>
      <c r="E4202" t="s">
        <v>91</v>
      </c>
      <c r="F4202" t="s">
        <v>485</v>
      </c>
      <c r="G4202">
        <v>0</v>
      </c>
      <c r="H4202">
        <v>39838.92</v>
      </c>
    </row>
    <row r="4203" spans="1:8" x14ac:dyDescent="0.25">
      <c r="A4203" t="s">
        <v>618</v>
      </c>
      <c r="B4203" t="s">
        <v>390</v>
      </c>
      <c r="C4203" t="s">
        <v>391</v>
      </c>
      <c r="D4203" t="s">
        <v>392</v>
      </c>
      <c r="E4203" t="s">
        <v>91</v>
      </c>
      <c r="F4203" t="s">
        <v>485</v>
      </c>
      <c r="G4203">
        <v>0</v>
      </c>
      <c r="H4203">
        <v>35963.980000000003</v>
      </c>
    </row>
    <row r="4204" spans="1:8" x14ac:dyDescent="0.25">
      <c r="A4204" t="s">
        <v>618</v>
      </c>
      <c r="B4204" t="s">
        <v>393</v>
      </c>
      <c r="C4204" t="s">
        <v>394</v>
      </c>
      <c r="D4204" t="s">
        <v>395</v>
      </c>
      <c r="E4204" t="s">
        <v>91</v>
      </c>
      <c r="F4204" t="s">
        <v>485</v>
      </c>
      <c r="G4204">
        <v>0</v>
      </c>
      <c r="H4204">
        <v>39808.879999999997</v>
      </c>
    </row>
    <row r="4205" spans="1:8" x14ac:dyDescent="0.25">
      <c r="A4205" t="s">
        <v>618</v>
      </c>
      <c r="B4205" t="s">
        <v>396</v>
      </c>
      <c r="C4205" t="s">
        <v>397</v>
      </c>
      <c r="D4205" t="s">
        <v>398</v>
      </c>
      <c r="E4205" t="s">
        <v>91</v>
      </c>
      <c r="F4205" t="s">
        <v>485</v>
      </c>
      <c r="G4205">
        <v>0</v>
      </c>
      <c r="H4205">
        <v>38817.61</v>
      </c>
    </row>
    <row r="4206" spans="1:8" x14ac:dyDescent="0.25">
      <c r="A4206" t="s">
        <v>618</v>
      </c>
      <c r="B4206" t="s">
        <v>399</v>
      </c>
      <c r="C4206" t="s">
        <v>400</v>
      </c>
      <c r="D4206" t="s">
        <v>401</v>
      </c>
      <c r="E4206" t="s">
        <v>91</v>
      </c>
      <c r="F4206" t="s">
        <v>485</v>
      </c>
      <c r="G4206">
        <v>0</v>
      </c>
      <c r="H4206">
        <v>35963.980000000003</v>
      </c>
    </row>
    <row r="4207" spans="1:8" x14ac:dyDescent="0.25">
      <c r="A4207" t="s">
        <v>618</v>
      </c>
      <c r="B4207" t="s">
        <v>402</v>
      </c>
      <c r="C4207" t="s">
        <v>403</v>
      </c>
      <c r="D4207" t="s">
        <v>404</v>
      </c>
      <c r="E4207" t="s">
        <v>91</v>
      </c>
      <c r="F4207" t="s">
        <v>485</v>
      </c>
      <c r="G4207">
        <v>0</v>
      </c>
      <c r="H4207">
        <v>36985.279999999999</v>
      </c>
    </row>
    <row r="4208" spans="1:8" x14ac:dyDescent="0.25">
      <c r="A4208" t="s">
        <v>618</v>
      </c>
      <c r="B4208" t="s">
        <v>405</v>
      </c>
      <c r="C4208" t="s">
        <v>406</v>
      </c>
      <c r="D4208" t="s">
        <v>407</v>
      </c>
      <c r="E4208" t="s">
        <v>91</v>
      </c>
      <c r="F4208" t="s">
        <v>485</v>
      </c>
      <c r="G4208">
        <v>0</v>
      </c>
      <c r="H4208">
        <v>37315.699999999997</v>
      </c>
    </row>
    <row r="4209" spans="1:8" x14ac:dyDescent="0.25">
      <c r="A4209" t="s">
        <v>618</v>
      </c>
      <c r="B4209" t="s">
        <v>408</v>
      </c>
      <c r="C4209" t="s">
        <v>409</v>
      </c>
      <c r="D4209" t="s">
        <v>410</v>
      </c>
      <c r="E4209" t="s">
        <v>91</v>
      </c>
      <c r="F4209" t="s">
        <v>485</v>
      </c>
      <c r="G4209">
        <v>0</v>
      </c>
      <c r="H4209">
        <v>34702.370000000003</v>
      </c>
    </row>
    <row r="4210" spans="1:8" x14ac:dyDescent="0.25">
      <c r="A4210" t="s">
        <v>618</v>
      </c>
      <c r="B4210" t="s">
        <v>411</v>
      </c>
      <c r="C4210" t="s">
        <v>412</v>
      </c>
      <c r="D4210" t="s">
        <v>413</v>
      </c>
      <c r="E4210" t="s">
        <v>91</v>
      </c>
      <c r="F4210" t="s">
        <v>485</v>
      </c>
      <c r="G4210">
        <v>0</v>
      </c>
      <c r="H4210">
        <v>41190.639999999999</v>
      </c>
    </row>
    <row r="4211" spans="1:8" x14ac:dyDescent="0.25">
      <c r="A4211" t="s">
        <v>618</v>
      </c>
      <c r="B4211" t="s">
        <v>414</v>
      </c>
      <c r="C4211" t="s">
        <v>415</v>
      </c>
      <c r="D4211" t="s">
        <v>416</v>
      </c>
      <c r="E4211" t="s">
        <v>91</v>
      </c>
      <c r="F4211" t="s">
        <v>485</v>
      </c>
      <c r="G4211">
        <v>0</v>
      </c>
      <c r="H4211">
        <v>39388.339999999997</v>
      </c>
    </row>
    <row r="4212" spans="1:8" x14ac:dyDescent="0.25">
      <c r="A4212" t="s">
        <v>618</v>
      </c>
      <c r="B4212" t="s">
        <v>487</v>
      </c>
      <c r="C4212" t="s">
        <v>488</v>
      </c>
      <c r="D4212" t="s">
        <v>417</v>
      </c>
      <c r="E4212" t="s">
        <v>91</v>
      </c>
      <c r="F4212" t="s">
        <v>485</v>
      </c>
      <c r="G4212">
        <v>0</v>
      </c>
      <c r="H4212">
        <v>0</v>
      </c>
    </row>
    <row r="4213" spans="1:8" x14ac:dyDescent="0.25">
      <c r="A4213" t="s">
        <v>618</v>
      </c>
      <c r="B4213" t="s">
        <v>531</v>
      </c>
      <c r="C4213" t="s">
        <v>532</v>
      </c>
      <c r="D4213" t="s">
        <v>533</v>
      </c>
      <c r="E4213" t="s">
        <v>91</v>
      </c>
      <c r="F4213" t="s">
        <v>485</v>
      </c>
      <c r="G4213">
        <v>0</v>
      </c>
      <c r="H4213">
        <v>30617.16</v>
      </c>
    </row>
    <row r="4214" spans="1:8" x14ac:dyDescent="0.25">
      <c r="A4214" t="s">
        <v>618</v>
      </c>
      <c r="B4214" t="s">
        <v>594</v>
      </c>
      <c r="C4214" t="s">
        <v>595</v>
      </c>
      <c r="D4214" t="s">
        <v>534</v>
      </c>
      <c r="E4214" t="s">
        <v>91</v>
      </c>
      <c r="F4214" t="s">
        <v>485</v>
      </c>
      <c r="G4214">
        <v>0</v>
      </c>
      <c r="H4214">
        <v>29505.74</v>
      </c>
    </row>
    <row r="4215" spans="1:8" x14ac:dyDescent="0.25">
      <c r="A4215" t="s">
        <v>618</v>
      </c>
      <c r="B4215">
        <v>41</v>
      </c>
      <c r="C4215" t="s">
        <v>489</v>
      </c>
      <c r="D4215" t="s">
        <v>597</v>
      </c>
      <c r="E4215" t="s">
        <v>453</v>
      </c>
      <c r="F4215" t="s">
        <v>485</v>
      </c>
      <c r="G4215">
        <v>0</v>
      </c>
      <c r="H4215">
        <v>30887.51</v>
      </c>
    </row>
    <row r="4216" spans="1:8" x14ac:dyDescent="0.25">
      <c r="A4216" t="s">
        <v>618</v>
      </c>
      <c r="B4216">
        <v>70</v>
      </c>
      <c r="C4216" t="s">
        <v>498</v>
      </c>
      <c r="D4216" t="s">
        <v>599</v>
      </c>
      <c r="E4216" t="s">
        <v>453</v>
      </c>
      <c r="F4216" t="s">
        <v>485</v>
      </c>
      <c r="G4216">
        <v>0</v>
      </c>
      <c r="H4216">
        <v>350000</v>
      </c>
    </row>
    <row r="4217" spans="1:8" x14ac:dyDescent="0.25">
      <c r="A4217" t="s">
        <v>618</v>
      </c>
      <c r="B4217">
        <v>71</v>
      </c>
      <c r="C4217" t="s">
        <v>499</v>
      </c>
      <c r="D4217" t="s">
        <v>600</v>
      </c>
      <c r="E4217" t="s">
        <v>453</v>
      </c>
      <c r="F4217" t="s">
        <v>485</v>
      </c>
      <c r="G4217">
        <v>0</v>
      </c>
      <c r="H4217">
        <v>450000</v>
      </c>
    </row>
    <row r="4218" spans="1:8" x14ac:dyDescent="0.25">
      <c r="A4218" t="s">
        <v>618</v>
      </c>
      <c r="B4218">
        <v>72</v>
      </c>
      <c r="C4218" t="s">
        <v>601</v>
      </c>
      <c r="D4218" t="s">
        <v>602</v>
      </c>
      <c r="E4218" t="s">
        <v>453</v>
      </c>
      <c r="F4218" t="s">
        <v>485</v>
      </c>
      <c r="G4218">
        <v>0</v>
      </c>
      <c r="H4218">
        <v>200000</v>
      </c>
    </row>
    <row r="4219" spans="1:8" x14ac:dyDescent="0.25">
      <c r="A4219" t="s">
        <v>618</v>
      </c>
      <c r="B4219">
        <v>73</v>
      </c>
      <c r="C4219" t="s">
        <v>500</v>
      </c>
      <c r="D4219" t="s">
        <v>603</v>
      </c>
      <c r="E4219" t="s">
        <v>453</v>
      </c>
      <c r="F4219" t="s">
        <v>485</v>
      </c>
      <c r="G4219">
        <v>0</v>
      </c>
      <c r="H4219">
        <v>300000</v>
      </c>
    </row>
    <row r="4220" spans="1:8" x14ac:dyDescent="0.25">
      <c r="A4220" t="s">
        <v>604</v>
      </c>
      <c r="B4220">
        <v>1</v>
      </c>
      <c r="C4220" t="s">
        <v>78</v>
      </c>
      <c r="D4220" t="s">
        <v>29</v>
      </c>
      <c r="E4220" t="s">
        <v>79</v>
      </c>
      <c r="F4220" t="s">
        <v>588</v>
      </c>
      <c r="G4220">
        <v>0</v>
      </c>
      <c r="H4220">
        <v>3919985.6836750498</v>
      </c>
    </row>
    <row r="4221" spans="1:8" x14ac:dyDescent="0.25">
      <c r="A4221" t="s">
        <v>604</v>
      </c>
      <c r="B4221">
        <v>2</v>
      </c>
      <c r="C4221" t="s">
        <v>81</v>
      </c>
      <c r="D4221" t="s">
        <v>30</v>
      </c>
      <c r="E4221" t="s">
        <v>79</v>
      </c>
      <c r="F4221" t="s">
        <v>588</v>
      </c>
      <c r="G4221">
        <v>0</v>
      </c>
      <c r="H4221">
        <v>3485.29055755543</v>
      </c>
    </row>
    <row r="4222" spans="1:8" x14ac:dyDescent="0.25">
      <c r="A4222" t="s">
        <v>604</v>
      </c>
      <c r="B4222">
        <v>3</v>
      </c>
      <c r="C4222" t="s">
        <v>82</v>
      </c>
      <c r="D4222" t="s">
        <v>31</v>
      </c>
      <c r="E4222" t="s">
        <v>79</v>
      </c>
      <c r="F4222" t="s">
        <v>588</v>
      </c>
      <c r="G4222">
        <v>0</v>
      </c>
      <c r="H4222">
        <v>408769.78675685701</v>
      </c>
    </row>
    <row r="4223" spans="1:8" x14ac:dyDescent="0.25">
      <c r="A4223" t="s">
        <v>604</v>
      </c>
      <c r="B4223">
        <v>4</v>
      </c>
      <c r="C4223" t="s">
        <v>83</v>
      </c>
      <c r="D4223" t="s">
        <v>32</v>
      </c>
      <c r="E4223" t="s">
        <v>79</v>
      </c>
      <c r="F4223" t="s">
        <v>588</v>
      </c>
      <c r="G4223">
        <v>0</v>
      </c>
      <c r="H4223">
        <v>437461.16118984699</v>
      </c>
    </row>
    <row r="4224" spans="1:8" x14ac:dyDescent="0.25">
      <c r="A4224" t="s">
        <v>604</v>
      </c>
      <c r="B4224">
        <v>5</v>
      </c>
      <c r="C4224" t="s">
        <v>84</v>
      </c>
      <c r="D4224" t="s">
        <v>33</v>
      </c>
      <c r="E4224" t="s">
        <v>79</v>
      </c>
      <c r="F4224" t="s">
        <v>588</v>
      </c>
      <c r="G4224">
        <v>0</v>
      </c>
      <c r="H4224">
        <v>262004.63985912499</v>
      </c>
    </row>
    <row r="4225" spans="1:8" x14ac:dyDescent="0.25">
      <c r="A4225" t="s">
        <v>604</v>
      </c>
      <c r="B4225">
        <v>6</v>
      </c>
      <c r="C4225" t="s">
        <v>85</v>
      </c>
      <c r="D4225" t="s">
        <v>34</v>
      </c>
      <c r="E4225" t="s">
        <v>79</v>
      </c>
      <c r="F4225" t="s">
        <v>588</v>
      </c>
      <c r="G4225">
        <v>0</v>
      </c>
      <c r="H4225">
        <v>3983.80354378118</v>
      </c>
    </row>
    <row r="4226" spans="1:8" x14ac:dyDescent="0.25">
      <c r="A4226" t="s">
        <v>604</v>
      </c>
      <c r="B4226">
        <v>7</v>
      </c>
      <c r="C4226" t="s">
        <v>86</v>
      </c>
      <c r="D4226" t="s">
        <v>35</v>
      </c>
      <c r="E4226" t="s">
        <v>79</v>
      </c>
      <c r="F4226" t="s">
        <v>588</v>
      </c>
      <c r="G4226">
        <v>0</v>
      </c>
      <c r="H4226">
        <v>3657768.5521391202</v>
      </c>
    </row>
    <row r="4227" spans="1:8" x14ac:dyDescent="0.25">
      <c r="A4227" t="s">
        <v>604</v>
      </c>
      <c r="B4227">
        <v>8</v>
      </c>
      <c r="C4227" t="s">
        <v>87</v>
      </c>
      <c r="D4227" t="s">
        <v>36</v>
      </c>
      <c r="E4227" t="s">
        <v>79</v>
      </c>
      <c r="F4227" t="s">
        <v>588</v>
      </c>
      <c r="G4227">
        <v>0</v>
      </c>
      <c r="H4227">
        <v>176869.05987397599</v>
      </c>
    </row>
    <row r="4228" spans="1:8" x14ac:dyDescent="0.25">
      <c r="A4228" t="s">
        <v>604</v>
      </c>
      <c r="B4228">
        <v>9</v>
      </c>
      <c r="C4228" t="s">
        <v>88</v>
      </c>
      <c r="D4228" t="s">
        <v>37</v>
      </c>
      <c r="E4228" t="s">
        <v>79</v>
      </c>
      <c r="F4228" t="s">
        <v>588</v>
      </c>
      <c r="G4228">
        <v>0</v>
      </c>
      <c r="H4228">
        <v>71580.4976341859</v>
      </c>
    </row>
    <row r="4229" spans="1:8" x14ac:dyDescent="0.25">
      <c r="A4229" t="s">
        <v>604</v>
      </c>
      <c r="B4229">
        <v>10</v>
      </c>
      <c r="C4229" t="s">
        <v>455</v>
      </c>
      <c r="D4229" t="s">
        <v>38</v>
      </c>
      <c r="E4229" t="s">
        <v>79</v>
      </c>
      <c r="F4229" t="s">
        <v>588</v>
      </c>
      <c r="G4229">
        <v>0</v>
      </c>
      <c r="H4229">
        <v>2942.8172271899102</v>
      </c>
    </row>
    <row r="4230" spans="1:8" x14ac:dyDescent="0.25">
      <c r="A4230" t="s">
        <v>604</v>
      </c>
      <c r="B4230">
        <v>11</v>
      </c>
      <c r="C4230" t="s">
        <v>456</v>
      </c>
      <c r="D4230" t="s">
        <v>39</v>
      </c>
      <c r="E4230" t="s">
        <v>79</v>
      </c>
      <c r="F4230" t="s">
        <v>588</v>
      </c>
      <c r="G4230">
        <v>0</v>
      </c>
      <c r="H4230">
        <v>171299.86638170099</v>
      </c>
    </row>
    <row r="4231" spans="1:8" x14ac:dyDescent="0.25">
      <c r="A4231" t="s">
        <v>604</v>
      </c>
      <c r="B4231">
        <v>12</v>
      </c>
      <c r="C4231" t="s">
        <v>419</v>
      </c>
      <c r="D4231" t="s">
        <v>40</v>
      </c>
      <c r="E4231" t="s">
        <v>79</v>
      </c>
      <c r="F4231" t="s">
        <v>588</v>
      </c>
      <c r="G4231">
        <v>0</v>
      </c>
      <c r="H4231">
        <v>6404134.6210067002</v>
      </c>
    </row>
    <row r="4232" spans="1:8" x14ac:dyDescent="0.25">
      <c r="A4232" t="s">
        <v>604</v>
      </c>
      <c r="B4232">
        <v>13</v>
      </c>
      <c r="C4232" t="s">
        <v>420</v>
      </c>
      <c r="D4232" t="s">
        <v>41</v>
      </c>
      <c r="E4232" t="s">
        <v>79</v>
      </c>
      <c r="F4232" t="s">
        <v>588</v>
      </c>
      <c r="G4232">
        <v>0</v>
      </c>
      <c r="H4232">
        <v>269952.05029308598</v>
      </c>
    </row>
    <row r="4233" spans="1:8" x14ac:dyDescent="0.25">
      <c r="A4233" t="s">
        <v>604</v>
      </c>
      <c r="B4233">
        <v>14</v>
      </c>
      <c r="C4233" t="s">
        <v>421</v>
      </c>
      <c r="D4233" t="s">
        <v>42</v>
      </c>
      <c r="E4233" t="s">
        <v>79</v>
      </c>
      <c r="F4233" t="s">
        <v>588</v>
      </c>
      <c r="G4233">
        <v>0</v>
      </c>
      <c r="H4233">
        <v>6033093.9160029599</v>
      </c>
    </row>
    <row r="4234" spans="1:8" x14ac:dyDescent="0.25">
      <c r="A4234" t="s">
        <v>604</v>
      </c>
      <c r="B4234">
        <v>15</v>
      </c>
      <c r="C4234" t="s">
        <v>422</v>
      </c>
      <c r="D4234" t="s">
        <v>43</v>
      </c>
      <c r="E4234" t="s">
        <v>79</v>
      </c>
      <c r="F4234" t="s">
        <v>588</v>
      </c>
      <c r="G4234">
        <v>0</v>
      </c>
      <c r="H4234">
        <v>25986.0089321413</v>
      </c>
    </row>
    <row r="4235" spans="1:8" x14ac:dyDescent="0.25">
      <c r="A4235" t="s">
        <v>604</v>
      </c>
      <c r="B4235">
        <v>16</v>
      </c>
      <c r="C4235" t="s">
        <v>423</v>
      </c>
      <c r="D4235" t="s">
        <v>44</v>
      </c>
      <c r="E4235" t="s">
        <v>79</v>
      </c>
      <c r="F4235" t="s">
        <v>588</v>
      </c>
      <c r="G4235">
        <v>0</v>
      </c>
      <c r="H4235">
        <v>7938.5609546931801</v>
      </c>
    </row>
    <row r="4236" spans="1:8" x14ac:dyDescent="0.25">
      <c r="A4236" t="s">
        <v>604</v>
      </c>
      <c r="B4236">
        <v>17</v>
      </c>
      <c r="C4236" t="s">
        <v>424</v>
      </c>
      <c r="D4236" t="s">
        <v>45</v>
      </c>
      <c r="E4236" t="s">
        <v>79</v>
      </c>
      <c r="F4236" t="s">
        <v>588</v>
      </c>
      <c r="G4236">
        <v>0</v>
      </c>
      <c r="H4236">
        <v>29564.214842132002</v>
      </c>
    </row>
    <row r="4237" spans="1:8" x14ac:dyDescent="0.25">
      <c r="A4237" t="s">
        <v>604</v>
      </c>
      <c r="B4237">
        <v>18</v>
      </c>
      <c r="C4237" t="s">
        <v>425</v>
      </c>
      <c r="D4237" t="s">
        <v>46</v>
      </c>
      <c r="E4237" t="s">
        <v>79</v>
      </c>
      <c r="F4237" t="s">
        <v>588</v>
      </c>
      <c r="G4237">
        <v>0</v>
      </c>
      <c r="H4237">
        <v>39219.448669327299</v>
      </c>
    </row>
    <row r="4238" spans="1:8" x14ac:dyDescent="0.25">
      <c r="A4238" t="s">
        <v>604</v>
      </c>
      <c r="B4238">
        <v>19</v>
      </c>
      <c r="C4238" t="s">
        <v>426</v>
      </c>
      <c r="D4238" t="s">
        <v>47</v>
      </c>
      <c r="E4238" t="s">
        <v>79</v>
      </c>
      <c r="F4238" t="s">
        <v>588</v>
      </c>
      <c r="G4238">
        <v>0</v>
      </c>
      <c r="H4238">
        <v>1649592.25366128</v>
      </c>
    </row>
    <row r="4239" spans="1:8" x14ac:dyDescent="0.25">
      <c r="A4239" t="s">
        <v>604</v>
      </c>
      <c r="B4239">
        <v>20</v>
      </c>
      <c r="C4239" t="s">
        <v>427</v>
      </c>
      <c r="D4239" t="s">
        <v>48</v>
      </c>
      <c r="E4239" t="s">
        <v>79</v>
      </c>
      <c r="F4239" t="s">
        <v>588</v>
      </c>
      <c r="G4239">
        <v>0</v>
      </c>
      <c r="H4239">
        <v>20600.4965136547</v>
      </c>
    </row>
    <row r="4240" spans="1:8" x14ac:dyDescent="0.25">
      <c r="A4240" t="s">
        <v>604</v>
      </c>
      <c r="B4240">
        <v>21</v>
      </c>
      <c r="C4240" t="s">
        <v>428</v>
      </c>
      <c r="D4240" t="s">
        <v>49</v>
      </c>
      <c r="E4240" t="s">
        <v>79</v>
      </c>
      <c r="F4240" t="s">
        <v>588</v>
      </c>
      <c r="G4240">
        <v>0</v>
      </c>
      <c r="H4240">
        <v>48143.0208610888</v>
      </c>
    </row>
    <row r="4241" spans="1:8" x14ac:dyDescent="0.25">
      <c r="A4241" t="s">
        <v>604</v>
      </c>
      <c r="B4241">
        <v>22</v>
      </c>
      <c r="C4241" t="s">
        <v>429</v>
      </c>
      <c r="D4241" t="s">
        <v>50</v>
      </c>
      <c r="E4241" t="s">
        <v>79</v>
      </c>
      <c r="F4241" t="s">
        <v>588</v>
      </c>
      <c r="G4241">
        <v>0</v>
      </c>
      <c r="H4241">
        <v>816486.39360855299</v>
      </c>
    </row>
    <row r="4242" spans="1:8" x14ac:dyDescent="0.25">
      <c r="A4242" t="s">
        <v>604</v>
      </c>
      <c r="B4242">
        <v>23</v>
      </c>
      <c r="C4242" t="s">
        <v>430</v>
      </c>
      <c r="D4242" t="s">
        <v>51</v>
      </c>
      <c r="E4242" t="s">
        <v>79</v>
      </c>
      <c r="F4242" t="s">
        <v>588</v>
      </c>
      <c r="G4242">
        <v>0</v>
      </c>
      <c r="H4242">
        <v>1177.75608042307</v>
      </c>
    </row>
    <row r="4243" spans="1:8" x14ac:dyDescent="0.25">
      <c r="A4243" t="s">
        <v>604</v>
      </c>
      <c r="B4243">
        <v>24</v>
      </c>
      <c r="C4243" t="s">
        <v>431</v>
      </c>
      <c r="D4243" t="s">
        <v>52</v>
      </c>
      <c r="E4243" t="s">
        <v>79</v>
      </c>
      <c r="F4243" t="s">
        <v>588</v>
      </c>
      <c r="G4243">
        <v>0</v>
      </c>
      <c r="H4243">
        <v>5859.2808995653304</v>
      </c>
    </row>
    <row r="4244" spans="1:8" x14ac:dyDescent="0.25">
      <c r="A4244" t="s">
        <v>604</v>
      </c>
      <c r="B4244">
        <v>25</v>
      </c>
      <c r="C4244" t="s">
        <v>432</v>
      </c>
      <c r="D4244" t="s">
        <v>53</v>
      </c>
      <c r="E4244" t="s">
        <v>79</v>
      </c>
      <c r="F4244" t="s">
        <v>588</v>
      </c>
      <c r="G4244">
        <v>0</v>
      </c>
      <c r="H4244">
        <v>6717.9177760415196</v>
      </c>
    </row>
    <row r="4245" spans="1:8" x14ac:dyDescent="0.25">
      <c r="A4245" t="s">
        <v>604</v>
      </c>
      <c r="B4245">
        <v>26</v>
      </c>
      <c r="C4245" t="s">
        <v>433</v>
      </c>
      <c r="D4245" t="s">
        <v>54</v>
      </c>
      <c r="E4245" t="s">
        <v>79</v>
      </c>
      <c r="F4245" t="s">
        <v>588</v>
      </c>
      <c r="G4245">
        <v>0</v>
      </c>
      <c r="H4245">
        <v>34622.812725399897</v>
      </c>
    </row>
    <row r="4246" spans="1:8" x14ac:dyDescent="0.25">
      <c r="A4246" t="s">
        <v>604</v>
      </c>
      <c r="B4246">
        <v>27</v>
      </c>
      <c r="C4246" t="s">
        <v>434</v>
      </c>
      <c r="D4246" t="s">
        <v>55</v>
      </c>
      <c r="E4246" t="s">
        <v>79</v>
      </c>
      <c r="F4246" t="s">
        <v>588</v>
      </c>
      <c r="G4246">
        <v>0</v>
      </c>
      <c r="H4246">
        <v>22059.080115209501</v>
      </c>
    </row>
    <row r="4247" spans="1:8" x14ac:dyDescent="0.25">
      <c r="A4247" t="s">
        <v>604</v>
      </c>
      <c r="B4247">
        <v>28</v>
      </c>
      <c r="C4247" t="s">
        <v>435</v>
      </c>
      <c r="D4247" t="s">
        <v>56</v>
      </c>
      <c r="E4247" t="s">
        <v>79</v>
      </c>
      <c r="F4247" t="s">
        <v>588</v>
      </c>
      <c r="G4247">
        <v>0</v>
      </c>
      <c r="H4247">
        <v>133888.36925807601</v>
      </c>
    </row>
    <row r="4248" spans="1:8" x14ac:dyDescent="0.25">
      <c r="A4248" t="s">
        <v>604</v>
      </c>
      <c r="B4248">
        <v>29</v>
      </c>
      <c r="C4248" t="s">
        <v>436</v>
      </c>
      <c r="D4248" t="s">
        <v>57</v>
      </c>
      <c r="E4248" t="s">
        <v>79</v>
      </c>
      <c r="F4248" t="s">
        <v>588</v>
      </c>
      <c r="G4248">
        <v>0</v>
      </c>
      <c r="H4248">
        <v>0</v>
      </c>
    </row>
    <row r="4249" spans="1:8" x14ac:dyDescent="0.25">
      <c r="A4249" t="s">
        <v>604</v>
      </c>
      <c r="B4249">
        <v>30</v>
      </c>
      <c r="C4249" t="s">
        <v>437</v>
      </c>
      <c r="D4249" t="s">
        <v>58</v>
      </c>
      <c r="E4249" t="s">
        <v>79</v>
      </c>
      <c r="F4249" t="s">
        <v>588</v>
      </c>
      <c r="G4249">
        <v>0</v>
      </c>
      <c r="H4249">
        <v>723724.46792825195</v>
      </c>
    </row>
    <row r="4250" spans="1:8" x14ac:dyDescent="0.25">
      <c r="A4250" t="s">
        <v>604</v>
      </c>
      <c r="B4250">
        <v>31</v>
      </c>
      <c r="C4250" t="s">
        <v>438</v>
      </c>
      <c r="D4250" t="s">
        <v>59</v>
      </c>
      <c r="E4250" t="s">
        <v>79</v>
      </c>
      <c r="F4250" t="s">
        <v>588</v>
      </c>
      <c r="G4250">
        <v>0</v>
      </c>
      <c r="H4250">
        <v>565682.86057369097</v>
      </c>
    </row>
    <row r="4251" spans="1:8" x14ac:dyDescent="0.25">
      <c r="A4251" t="s">
        <v>604</v>
      </c>
      <c r="B4251">
        <v>32</v>
      </c>
      <c r="C4251" t="s">
        <v>439</v>
      </c>
      <c r="D4251" t="s">
        <v>60</v>
      </c>
      <c r="E4251" t="s">
        <v>79</v>
      </c>
      <c r="F4251" t="s">
        <v>588</v>
      </c>
      <c r="G4251">
        <v>0</v>
      </c>
      <c r="H4251">
        <v>565565.838961498</v>
      </c>
    </row>
    <row r="4252" spans="1:8" x14ac:dyDescent="0.25">
      <c r="A4252" t="s">
        <v>604</v>
      </c>
      <c r="B4252">
        <v>33</v>
      </c>
      <c r="C4252" t="s">
        <v>440</v>
      </c>
      <c r="D4252" t="s">
        <v>61</v>
      </c>
      <c r="E4252" t="s">
        <v>79</v>
      </c>
      <c r="F4252" t="s">
        <v>588</v>
      </c>
      <c r="G4252">
        <v>0</v>
      </c>
      <c r="H4252">
        <v>1342703.7485904701</v>
      </c>
    </row>
    <row r="4253" spans="1:8" x14ac:dyDescent="0.25">
      <c r="A4253" t="s">
        <v>604</v>
      </c>
      <c r="B4253">
        <v>34</v>
      </c>
      <c r="C4253" t="s">
        <v>441</v>
      </c>
      <c r="D4253" t="s">
        <v>62</v>
      </c>
      <c r="E4253" t="s">
        <v>79</v>
      </c>
      <c r="F4253" t="s">
        <v>588</v>
      </c>
      <c r="G4253">
        <v>0</v>
      </c>
      <c r="H4253">
        <v>7605.0639605859797</v>
      </c>
    </row>
    <row r="4254" spans="1:8" x14ac:dyDescent="0.25">
      <c r="A4254" t="s">
        <v>604</v>
      </c>
      <c r="B4254">
        <v>35</v>
      </c>
      <c r="C4254" t="s">
        <v>442</v>
      </c>
      <c r="D4254" t="s">
        <v>63</v>
      </c>
      <c r="E4254" t="s">
        <v>79</v>
      </c>
      <c r="F4254" t="s">
        <v>588</v>
      </c>
      <c r="G4254">
        <v>0</v>
      </c>
      <c r="H4254">
        <v>1628967.0648771699</v>
      </c>
    </row>
    <row r="4255" spans="1:8" x14ac:dyDescent="0.25">
      <c r="A4255" t="s">
        <v>604</v>
      </c>
      <c r="B4255">
        <v>36</v>
      </c>
      <c r="C4255" t="s">
        <v>443</v>
      </c>
      <c r="D4255" t="s">
        <v>64</v>
      </c>
      <c r="E4255" t="s">
        <v>79</v>
      </c>
      <c r="F4255" t="s">
        <v>588</v>
      </c>
      <c r="G4255">
        <v>0</v>
      </c>
      <c r="H4255">
        <v>3496387.89385327</v>
      </c>
    </row>
    <row r="4256" spans="1:8" x14ac:dyDescent="0.25">
      <c r="A4256" t="s">
        <v>604</v>
      </c>
      <c r="B4256">
        <v>37</v>
      </c>
      <c r="C4256" t="s">
        <v>444</v>
      </c>
      <c r="D4256" t="s">
        <v>65</v>
      </c>
      <c r="E4256" t="s">
        <v>79</v>
      </c>
      <c r="F4256" t="s">
        <v>588</v>
      </c>
      <c r="G4256">
        <v>0</v>
      </c>
      <c r="H4256">
        <v>1710482.44917324</v>
      </c>
    </row>
    <row r="4257" spans="1:8" x14ac:dyDescent="0.25">
      <c r="A4257" t="s">
        <v>604</v>
      </c>
      <c r="B4257">
        <v>38</v>
      </c>
      <c r="C4257" t="s">
        <v>445</v>
      </c>
      <c r="D4257" t="s">
        <v>66</v>
      </c>
      <c r="E4257" t="s">
        <v>79</v>
      </c>
      <c r="F4257" t="s">
        <v>588</v>
      </c>
      <c r="G4257">
        <v>0</v>
      </c>
      <c r="H4257">
        <v>1365126.8926794201</v>
      </c>
    </row>
    <row r="4258" spans="1:8" x14ac:dyDescent="0.25">
      <c r="A4258" t="s">
        <v>604</v>
      </c>
      <c r="B4258">
        <v>39</v>
      </c>
      <c r="C4258" t="s">
        <v>446</v>
      </c>
      <c r="D4258" t="s">
        <v>67</v>
      </c>
      <c r="E4258" t="s">
        <v>79</v>
      </c>
      <c r="F4258" t="s">
        <v>588</v>
      </c>
      <c r="G4258">
        <v>0</v>
      </c>
      <c r="H4258">
        <v>804232.56420795305</v>
      </c>
    </row>
    <row r="4259" spans="1:8" x14ac:dyDescent="0.25">
      <c r="A4259" t="s">
        <v>604</v>
      </c>
      <c r="B4259">
        <v>40</v>
      </c>
      <c r="C4259" t="s">
        <v>447</v>
      </c>
      <c r="D4259" t="s">
        <v>68</v>
      </c>
      <c r="E4259" t="s">
        <v>79</v>
      </c>
      <c r="F4259" t="s">
        <v>588</v>
      </c>
      <c r="G4259">
        <v>0</v>
      </c>
      <c r="H4259">
        <v>314785.01504698099</v>
      </c>
    </row>
    <row r="4260" spans="1:8" x14ac:dyDescent="0.25">
      <c r="A4260" t="s">
        <v>604</v>
      </c>
      <c r="B4260">
        <v>42</v>
      </c>
      <c r="C4260" t="s">
        <v>448</v>
      </c>
      <c r="D4260" t="s">
        <v>69</v>
      </c>
      <c r="E4260" t="s">
        <v>79</v>
      </c>
      <c r="F4260" t="s">
        <v>588</v>
      </c>
      <c r="G4260">
        <v>0</v>
      </c>
      <c r="H4260">
        <v>2320673.3658062299</v>
      </c>
    </row>
    <row r="4261" spans="1:8" x14ac:dyDescent="0.25">
      <c r="A4261" t="s">
        <v>604</v>
      </c>
    </row>
    <row r="4262" spans="1:8" x14ac:dyDescent="0.25">
      <c r="A4262" t="s">
        <v>604</v>
      </c>
    </row>
    <row r="4263" spans="1:8" x14ac:dyDescent="0.25">
      <c r="A4263" t="s">
        <v>604</v>
      </c>
    </row>
    <row r="4264" spans="1:8" x14ac:dyDescent="0.25">
      <c r="A4264" t="s">
        <v>628</v>
      </c>
      <c r="B4264" t="s">
        <v>408</v>
      </c>
      <c r="C4264" t="s">
        <v>409</v>
      </c>
      <c r="D4264" t="s">
        <v>410</v>
      </c>
      <c r="E4264" t="s">
        <v>91</v>
      </c>
      <c r="F4264" t="s">
        <v>629</v>
      </c>
      <c r="G4264">
        <v>0</v>
      </c>
      <c r="H4264">
        <v>0</v>
      </c>
    </row>
    <row r="4265" spans="1:8" x14ac:dyDescent="0.25">
      <c r="A4265" t="s">
        <v>628</v>
      </c>
      <c r="B4265">
        <v>1</v>
      </c>
      <c r="C4265" t="s">
        <v>78</v>
      </c>
      <c r="D4265" t="s">
        <v>543</v>
      </c>
      <c r="E4265" t="s">
        <v>79</v>
      </c>
      <c r="F4265" t="s">
        <v>629</v>
      </c>
      <c r="G4265">
        <v>0</v>
      </c>
      <c r="H4265">
        <v>0</v>
      </c>
    </row>
    <row r="4266" spans="1:8" x14ac:dyDescent="0.25">
      <c r="A4266" t="s">
        <v>628</v>
      </c>
      <c r="B4266" t="s">
        <v>381</v>
      </c>
      <c r="C4266" t="s">
        <v>382</v>
      </c>
      <c r="D4266" t="s">
        <v>383</v>
      </c>
      <c r="E4266" t="s">
        <v>91</v>
      </c>
      <c r="F4266" t="s">
        <v>629</v>
      </c>
      <c r="G4266">
        <v>0</v>
      </c>
      <c r="H4266">
        <v>0</v>
      </c>
    </row>
    <row r="4267" spans="1:8" x14ac:dyDescent="0.25">
      <c r="A4267" t="s">
        <v>628</v>
      </c>
      <c r="B4267" t="s">
        <v>165</v>
      </c>
      <c r="C4267" t="s">
        <v>166</v>
      </c>
      <c r="D4267" t="s">
        <v>630</v>
      </c>
      <c r="E4267" t="s">
        <v>91</v>
      </c>
      <c r="F4267" t="s">
        <v>629</v>
      </c>
      <c r="G4267">
        <v>0</v>
      </c>
      <c r="H4267">
        <v>0</v>
      </c>
    </row>
    <row r="4268" spans="1:8" x14ac:dyDescent="0.25">
      <c r="A4268" t="s">
        <v>628</v>
      </c>
      <c r="B4268">
        <v>74</v>
      </c>
      <c r="C4268" t="s">
        <v>92</v>
      </c>
      <c r="D4268" t="s">
        <v>631</v>
      </c>
      <c r="E4268" t="s">
        <v>91</v>
      </c>
      <c r="F4268" t="s">
        <v>629</v>
      </c>
      <c r="G4268">
        <v>0</v>
      </c>
      <c r="H4268">
        <v>0</v>
      </c>
    </row>
    <row r="4269" spans="1:8" x14ac:dyDescent="0.25">
      <c r="A4269" t="s">
        <v>628</v>
      </c>
      <c r="B4269" t="s">
        <v>594</v>
      </c>
      <c r="C4269" t="s">
        <v>595</v>
      </c>
      <c r="D4269" t="s">
        <v>632</v>
      </c>
      <c r="E4269" t="s">
        <v>91</v>
      </c>
      <c r="F4269" t="s">
        <v>629</v>
      </c>
      <c r="G4269">
        <v>0</v>
      </c>
      <c r="H4269">
        <v>0</v>
      </c>
    </row>
    <row r="4270" spans="1:8" x14ac:dyDescent="0.25">
      <c r="A4270" t="s">
        <v>628</v>
      </c>
      <c r="B4270">
        <v>83</v>
      </c>
      <c r="C4270" t="s">
        <v>98</v>
      </c>
      <c r="D4270" t="s">
        <v>633</v>
      </c>
      <c r="E4270" t="s">
        <v>91</v>
      </c>
      <c r="F4270" t="s">
        <v>629</v>
      </c>
      <c r="G4270">
        <v>0</v>
      </c>
      <c r="H4270">
        <v>0</v>
      </c>
    </row>
    <row r="4271" spans="1:8" x14ac:dyDescent="0.25">
      <c r="A4271" t="s">
        <v>628</v>
      </c>
      <c r="B4271" t="s">
        <v>339</v>
      </c>
      <c r="C4271" t="s">
        <v>340</v>
      </c>
      <c r="D4271" t="s">
        <v>634</v>
      </c>
      <c r="E4271" t="s">
        <v>91</v>
      </c>
      <c r="F4271" t="s">
        <v>629</v>
      </c>
      <c r="G4271">
        <v>0</v>
      </c>
      <c r="H4271">
        <v>0</v>
      </c>
    </row>
    <row r="4272" spans="1:8" x14ac:dyDescent="0.25">
      <c r="A4272" t="s">
        <v>628</v>
      </c>
      <c r="B4272" t="s">
        <v>369</v>
      </c>
      <c r="C4272" t="s">
        <v>370</v>
      </c>
      <c r="D4272" t="s">
        <v>371</v>
      </c>
      <c r="E4272" t="s">
        <v>91</v>
      </c>
      <c r="F4272" t="s">
        <v>629</v>
      </c>
      <c r="G4272">
        <v>0</v>
      </c>
      <c r="H4272">
        <v>0</v>
      </c>
    </row>
    <row r="4273" spans="1:8" x14ac:dyDescent="0.25">
      <c r="A4273" t="s">
        <v>628</v>
      </c>
      <c r="B4273" t="s">
        <v>387</v>
      </c>
      <c r="C4273" t="s">
        <v>388</v>
      </c>
      <c r="D4273" t="s">
        <v>635</v>
      </c>
      <c r="E4273" t="s">
        <v>91</v>
      </c>
      <c r="F4273" t="s">
        <v>629</v>
      </c>
      <c r="G4273">
        <v>0</v>
      </c>
      <c r="H4273">
        <v>0</v>
      </c>
    </row>
    <row r="4274" spans="1:8" x14ac:dyDescent="0.25">
      <c r="A4274" t="s">
        <v>628</v>
      </c>
      <c r="B4274" t="s">
        <v>279</v>
      </c>
      <c r="C4274" t="s">
        <v>280</v>
      </c>
      <c r="D4274" t="s">
        <v>636</v>
      </c>
      <c r="E4274" t="s">
        <v>91</v>
      </c>
      <c r="F4274" t="s">
        <v>629</v>
      </c>
      <c r="G4274">
        <v>0</v>
      </c>
      <c r="H4274">
        <v>0</v>
      </c>
    </row>
    <row r="4275" spans="1:8" x14ac:dyDescent="0.25">
      <c r="A4275" t="s">
        <v>628</v>
      </c>
      <c r="B4275">
        <v>2</v>
      </c>
      <c r="C4275" t="s">
        <v>81</v>
      </c>
      <c r="D4275" t="s">
        <v>545</v>
      </c>
      <c r="E4275" t="s">
        <v>79</v>
      </c>
      <c r="F4275" t="s">
        <v>629</v>
      </c>
      <c r="G4275">
        <v>0</v>
      </c>
      <c r="H4275">
        <v>0</v>
      </c>
    </row>
    <row r="4276" spans="1:8" x14ac:dyDescent="0.25">
      <c r="A4276" t="s">
        <v>628</v>
      </c>
      <c r="B4276" t="s">
        <v>153</v>
      </c>
      <c r="C4276" t="s">
        <v>154</v>
      </c>
      <c r="D4276" t="s">
        <v>637</v>
      </c>
      <c r="E4276" t="s">
        <v>91</v>
      </c>
      <c r="F4276" t="s">
        <v>629</v>
      </c>
      <c r="G4276">
        <v>0</v>
      </c>
      <c r="H4276">
        <v>0</v>
      </c>
    </row>
    <row r="4277" spans="1:8" x14ac:dyDescent="0.25">
      <c r="A4277" t="s">
        <v>628</v>
      </c>
      <c r="B4277" t="s">
        <v>399</v>
      </c>
      <c r="C4277" t="s">
        <v>400</v>
      </c>
      <c r="D4277" t="s">
        <v>401</v>
      </c>
      <c r="E4277" t="s">
        <v>91</v>
      </c>
      <c r="F4277" t="s">
        <v>629</v>
      </c>
      <c r="G4277">
        <v>0</v>
      </c>
      <c r="H4277">
        <v>0</v>
      </c>
    </row>
    <row r="4278" spans="1:8" x14ac:dyDescent="0.25">
      <c r="A4278" t="s">
        <v>628</v>
      </c>
      <c r="B4278">
        <v>3</v>
      </c>
      <c r="C4278" t="s">
        <v>82</v>
      </c>
      <c r="D4278" t="s">
        <v>546</v>
      </c>
      <c r="E4278" t="s">
        <v>79</v>
      </c>
      <c r="F4278" t="s">
        <v>629</v>
      </c>
      <c r="G4278">
        <v>0</v>
      </c>
      <c r="H4278">
        <v>0</v>
      </c>
    </row>
    <row r="4279" spans="1:8" x14ac:dyDescent="0.25">
      <c r="A4279" t="s">
        <v>628</v>
      </c>
      <c r="B4279" t="s">
        <v>411</v>
      </c>
      <c r="C4279" t="s">
        <v>412</v>
      </c>
      <c r="D4279" t="s">
        <v>413</v>
      </c>
      <c r="E4279" t="s">
        <v>91</v>
      </c>
      <c r="F4279" t="s">
        <v>629</v>
      </c>
      <c r="G4279">
        <v>0</v>
      </c>
      <c r="H4279">
        <v>0</v>
      </c>
    </row>
    <row r="4280" spans="1:8" x14ac:dyDescent="0.25">
      <c r="A4280" t="s">
        <v>628</v>
      </c>
      <c r="B4280" t="s">
        <v>228</v>
      </c>
      <c r="C4280" t="s">
        <v>229</v>
      </c>
      <c r="D4280" t="s">
        <v>230</v>
      </c>
      <c r="E4280" t="s">
        <v>91</v>
      </c>
      <c r="F4280" t="s">
        <v>629</v>
      </c>
      <c r="G4280">
        <v>0</v>
      </c>
      <c r="H4280">
        <v>0</v>
      </c>
    </row>
    <row r="4281" spans="1:8" x14ac:dyDescent="0.25">
      <c r="A4281" t="s">
        <v>628</v>
      </c>
      <c r="B4281">
        <v>4</v>
      </c>
      <c r="C4281" t="s">
        <v>83</v>
      </c>
      <c r="D4281" t="s">
        <v>547</v>
      </c>
      <c r="E4281" t="s">
        <v>79</v>
      </c>
      <c r="F4281" t="s">
        <v>629</v>
      </c>
      <c r="G4281">
        <v>0</v>
      </c>
      <c r="H4281">
        <v>0</v>
      </c>
    </row>
    <row r="4282" spans="1:8" x14ac:dyDescent="0.25">
      <c r="A4282" t="s">
        <v>628</v>
      </c>
      <c r="B4282" t="s">
        <v>285</v>
      </c>
      <c r="C4282" t="s">
        <v>286</v>
      </c>
      <c r="D4282" t="s">
        <v>638</v>
      </c>
      <c r="E4282" t="s">
        <v>91</v>
      </c>
      <c r="F4282" t="s">
        <v>629</v>
      </c>
      <c r="G4282">
        <v>0</v>
      </c>
      <c r="H4282">
        <v>0</v>
      </c>
    </row>
    <row r="4283" spans="1:8" x14ac:dyDescent="0.25">
      <c r="A4283" t="s">
        <v>628</v>
      </c>
      <c r="B4283" t="s">
        <v>219</v>
      </c>
      <c r="C4283" t="s">
        <v>220</v>
      </c>
      <c r="D4283" t="s">
        <v>639</v>
      </c>
      <c r="E4283" t="s">
        <v>91</v>
      </c>
      <c r="F4283" t="s">
        <v>629</v>
      </c>
      <c r="G4283">
        <v>0</v>
      </c>
      <c r="H4283">
        <v>0</v>
      </c>
    </row>
    <row r="4284" spans="1:8" x14ac:dyDescent="0.25">
      <c r="A4284" t="s">
        <v>628</v>
      </c>
      <c r="B4284">
        <v>42</v>
      </c>
      <c r="C4284" t="s">
        <v>448</v>
      </c>
      <c r="D4284" t="s">
        <v>584</v>
      </c>
      <c r="E4284" t="s">
        <v>79</v>
      </c>
      <c r="F4284" t="s">
        <v>629</v>
      </c>
      <c r="G4284">
        <v>24.999312416555401</v>
      </c>
      <c r="H4284">
        <v>112346.91</v>
      </c>
    </row>
    <row r="4285" spans="1:8" x14ac:dyDescent="0.25">
      <c r="A4285" t="s">
        <v>628</v>
      </c>
      <c r="B4285">
        <v>5</v>
      </c>
      <c r="C4285" t="s">
        <v>84</v>
      </c>
      <c r="D4285" t="s">
        <v>548</v>
      </c>
      <c r="E4285" t="s">
        <v>79</v>
      </c>
      <c r="F4285" t="s">
        <v>629</v>
      </c>
      <c r="G4285">
        <v>0</v>
      </c>
      <c r="H4285">
        <v>0</v>
      </c>
    </row>
    <row r="4286" spans="1:8" x14ac:dyDescent="0.25">
      <c r="A4286" t="s">
        <v>628</v>
      </c>
      <c r="B4286" t="s">
        <v>487</v>
      </c>
      <c r="C4286" t="s">
        <v>488</v>
      </c>
      <c r="D4286" t="s">
        <v>632</v>
      </c>
      <c r="E4286" t="s">
        <v>91</v>
      </c>
      <c r="F4286" t="s">
        <v>629</v>
      </c>
      <c r="G4286">
        <v>0</v>
      </c>
      <c r="H4286">
        <v>0</v>
      </c>
    </row>
    <row r="4287" spans="1:8" x14ac:dyDescent="0.25">
      <c r="A4287" t="s">
        <v>628</v>
      </c>
      <c r="B4287" t="s">
        <v>390</v>
      </c>
      <c r="C4287" t="s">
        <v>391</v>
      </c>
      <c r="D4287" t="s">
        <v>640</v>
      </c>
      <c r="E4287" t="s">
        <v>91</v>
      </c>
      <c r="F4287" t="s">
        <v>629</v>
      </c>
      <c r="G4287">
        <v>0.98237650200267002</v>
      </c>
      <c r="H4287">
        <v>4414.8</v>
      </c>
    </row>
    <row r="4288" spans="1:8" x14ac:dyDescent="0.25">
      <c r="A4288" t="s">
        <v>628</v>
      </c>
      <c r="B4288" t="s">
        <v>255</v>
      </c>
      <c r="C4288" t="s">
        <v>256</v>
      </c>
      <c r="D4288" t="s">
        <v>641</v>
      </c>
      <c r="E4288" t="s">
        <v>91</v>
      </c>
      <c r="F4288" t="s">
        <v>629</v>
      </c>
      <c r="G4288">
        <v>0.32233867378727199</v>
      </c>
      <c r="H4288">
        <v>1448.59</v>
      </c>
    </row>
    <row r="4289" spans="1:8" x14ac:dyDescent="0.25">
      <c r="A4289" t="s">
        <v>628</v>
      </c>
      <c r="B4289" t="s">
        <v>198</v>
      </c>
      <c r="C4289" t="s">
        <v>199</v>
      </c>
      <c r="D4289" t="s">
        <v>200</v>
      </c>
      <c r="E4289" t="s">
        <v>91</v>
      </c>
      <c r="F4289" t="s">
        <v>629</v>
      </c>
      <c r="G4289">
        <v>0</v>
      </c>
      <c r="H4289">
        <v>0</v>
      </c>
    </row>
    <row r="4290" spans="1:8" x14ac:dyDescent="0.25">
      <c r="A4290" t="s">
        <v>628</v>
      </c>
      <c r="B4290">
        <v>87</v>
      </c>
      <c r="C4290" t="s">
        <v>102</v>
      </c>
      <c r="D4290" t="s">
        <v>103</v>
      </c>
      <c r="E4290" t="s">
        <v>91</v>
      </c>
      <c r="F4290" t="s">
        <v>629</v>
      </c>
      <c r="G4290">
        <v>1.3351134846461899E-5</v>
      </c>
      <c r="H4290">
        <v>0.06</v>
      </c>
    </row>
    <row r="4291" spans="1:8" x14ac:dyDescent="0.25">
      <c r="A4291" t="s">
        <v>628</v>
      </c>
      <c r="B4291">
        <v>6</v>
      </c>
      <c r="C4291" t="s">
        <v>85</v>
      </c>
      <c r="D4291" t="s">
        <v>549</v>
      </c>
      <c r="E4291" t="s">
        <v>79</v>
      </c>
      <c r="F4291" t="s">
        <v>629</v>
      </c>
      <c r="G4291">
        <v>0</v>
      </c>
      <c r="H4291">
        <v>0</v>
      </c>
    </row>
    <row r="4292" spans="1:8" x14ac:dyDescent="0.25">
      <c r="A4292" t="s">
        <v>628</v>
      </c>
      <c r="B4292" t="s">
        <v>126</v>
      </c>
      <c r="C4292" t="s">
        <v>127</v>
      </c>
      <c r="D4292" t="s">
        <v>642</v>
      </c>
      <c r="E4292" t="s">
        <v>91</v>
      </c>
      <c r="F4292" t="s">
        <v>629</v>
      </c>
      <c r="G4292">
        <v>0</v>
      </c>
      <c r="H4292">
        <v>0</v>
      </c>
    </row>
    <row r="4293" spans="1:8" x14ac:dyDescent="0.25">
      <c r="A4293" t="s">
        <v>628</v>
      </c>
      <c r="B4293">
        <v>7</v>
      </c>
      <c r="C4293" t="s">
        <v>86</v>
      </c>
      <c r="D4293" t="s">
        <v>550</v>
      </c>
      <c r="E4293" t="s">
        <v>79</v>
      </c>
      <c r="F4293" t="s">
        <v>629</v>
      </c>
      <c r="G4293">
        <v>26.6537783711616</v>
      </c>
      <c r="H4293">
        <v>119782.08</v>
      </c>
    </row>
    <row r="4294" spans="1:8" x14ac:dyDescent="0.25">
      <c r="A4294" t="s">
        <v>628</v>
      </c>
      <c r="B4294" t="s">
        <v>342</v>
      </c>
      <c r="C4294" t="s">
        <v>343</v>
      </c>
      <c r="D4294" t="s">
        <v>643</v>
      </c>
      <c r="E4294" t="s">
        <v>91</v>
      </c>
      <c r="F4294" t="s">
        <v>629</v>
      </c>
      <c r="G4294">
        <v>0.42367601246105902</v>
      </c>
      <c r="H4294">
        <v>1904</v>
      </c>
    </row>
    <row r="4295" spans="1:8" x14ac:dyDescent="0.25">
      <c r="A4295" t="s">
        <v>628</v>
      </c>
      <c r="B4295" t="s">
        <v>231</v>
      </c>
      <c r="C4295" t="s">
        <v>232</v>
      </c>
      <c r="D4295" t="s">
        <v>233</v>
      </c>
      <c r="E4295" t="s">
        <v>91</v>
      </c>
      <c r="F4295" t="s">
        <v>629</v>
      </c>
      <c r="G4295">
        <v>0</v>
      </c>
      <c r="H4295">
        <v>0</v>
      </c>
    </row>
    <row r="4296" spans="1:8" x14ac:dyDescent="0.25">
      <c r="A4296" t="s">
        <v>628</v>
      </c>
      <c r="B4296">
        <v>8</v>
      </c>
      <c r="C4296" t="s">
        <v>87</v>
      </c>
      <c r="D4296" t="s">
        <v>551</v>
      </c>
      <c r="E4296" t="s">
        <v>79</v>
      </c>
      <c r="F4296" t="s">
        <v>629</v>
      </c>
      <c r="G4296">
        <v>0</v>
      </c>
      <c r="H4296">
        <v>0</v>
      </c>
    </row>
    <row r="4297" spans="1:8" x14ac:dyDescent="0.25">
      <c r="A4297" t="s">
        <v>628</v>
      </c>
      <c r="B4297" t="s">
        <v>141</v>
      </c>
      <c r="C4297" t="s">
        <v>142</v>
      </c>
      <c r="D4297" t="s">
        <v>644</v>
      </c>
      <c r="E4297" t="s">
        <v>91</v>
      </c>
      <c r="F4297" t="s">
        <v>629</v>
      </c>
      <c r="G4297">
        <v>0</v>
      </c>
      <c r="H4297">
        <v>0</v>
      </c>
    </row>
    <row r="4298" spans="1:8" x14ac:dyDescent="0.25">
      <c r="A4298" t="s">
        <v>628</v>
      </c>
      <c r="B4298" t="s">
        <v>234</v>
      </c>
      <c r="C4298" t="s">
        <v>235</v>
      </c>
      <c r="D4298" t="s">
        <v>645</v>
      </c>
      <c r="E4298" t="s">
        <v>91</v>
      </c>
      <c r="F4298" t="s">
        <v>629</v>
      </c>
      <c r="G4298">
        <v>0</v>
      </c>
      <c r="H4298">
        <v>0</v>
      </c>
    </row>
    <row r="4299" spans="1:8" x14ac:dyDescent="0.25">
      <c r="A4299" t="s">
        <v>628</v>
      </c>
      <c r="B4299" t="s">
        <v>531</v>
      </c>
      <c r="C4299" t="s">
        <v>532</v>
      </c>
      <c r="D4299" t="s">
        <v>533</v>
      </c>
      <c r="E4299" t="s">
        <v>91</v>
      </c>
      <c r="F4299" t="s">
        <v>629</v>
      </c>
      <c r="G4299">
        <v>0</v>
      </c>
      <c r="H4299">
        <v>0</v>
      </c>
    </row>
    <row r="4300" spans="1:8" x14ac:dyDescent="0.25">
      <c r="A4300" t="s">
        <v>628</v>
      </c>
      <c r="B4300">
        <v>9</v>
      </c>
      <c r="C4300" t="s">
        <v>88</v>
      </c>
      <c r="D4300" t="s">
        <v>552</v>
      </c>
      <c r="E4300" t="s">
        <v>79</v>
      </c>
      <c r="F4300" t="s">
        <v>629</v>
      </c>
      <c r="G4300">
        <v>0</v>
      </c>
      <c r="H4300">
        <v>0</v>
      </c>
    </row>
    <row r="4301" spans="1:8" x14ac:dyDescent="0.25">
      <c r="A4301" t="s">
        <v>628</v>
      </c>
      <c r="B4301" t="s">
        <v>300</v>
      </c>
      <c r="C4301" t="s">
        <v>301</v>
      </c>
      <c r="D4301" t="s">
        <v>302</v>
      </c>
      <c r="E4301" t="s">
        <v>91</v>
      </c>
      <c r="F4301" t="s">
        <v>629</v>
      </c>
      <c r="G4301">
        <v>0</v>
      </c>
      <c r="H4301">
        <v>0</v>
      </c>
    </row>
    <row r="4302" spans="1:8" x14ac:dyDescent="0.25">
      <c r="A4302" t="s">
        <v>628</v>
      </c>
      <c r="B4302" t="s">
        <v>177</v>
      </c>
      <c r="C4302" t="s">
        <v>178</v>
      </c>
      <c r="D4302" t="s">
        <v>179</v>
      </c>
      <c r="E4302" t="s">
        <v>91</v>
      </c>
      <c r="F4302" t="s">
        <v>629</v>
      </c>
      <c r="G4302">
        <v>0</v>
      </c>
      <c r="H4302">
        <v>0</v>
      </c>
    </row>
    <row r="4303" spans="1:8" x14ac:dyDescent="0.25">
      <c r="A4303" t="s">
        <v>628</v>
      </c>
      <c r="B4303" t="s">
        <v>318</v>
      </c>
      <c r="C4303" t="s">
        <v>319</v>
      </c>
      <c r="D4303" t="s">
        <v>646</v>
      </c>
      <c r="E4303" t="s">
        <v>91</v>
      </c>
      <c r="F4303" t="s">
        <v>629</v>
      </c>
      <c r="G4303">
        <v>0</v>
      </c>
      <c r="H4303">
        <v>0</v>
      </c>
    </row>
    <row r="4304" spans="1:8" x14ac:dyDescent="0.25">
      <c r="A4304" t="s">
        <v>628</v>
      </c>
      <c r="B4304" t="s">
        <v>264</v>
      </c>
      <c r="C4304" t="s">
        <v>265</v>
      </c>
      <c r="D4304" t="s">
        <v>266</v>
      </c>
      <c r="E4304" t="s">
        <v>91</v>
      </c>
      <c r="F4304" t="s">
        <v>629</v>
      </c>
      <c r="G4304">
        <v>1.99381397418781</v>
      </c>
      <c r="H4304">
        <v>8960.2000000000007</v>
      </c>
    </row>
    <row r="4305" spans="1:8" x14ac:dyDescent="0.25">
      <c r="A4305" t="s">
        <v>628</v>
      </c>
      <c r="B4305">
        <v>98</v>
      </c>
      <c r="C4305" t="s">
        <v>118</v>
      </c>
      <c r="D4305" t="s">
        <v>647</v>
      </c>
      <c r="E4305" t="s">
        <v>91</v>
      </c>
      <c r="F4305" t="s">
        <v>629</v>
      </c>
      <c r="G4305">
        <v>0</v>
      </c>
      <c r="H4305">
        <v>0</v>
      </c>
    </row>
    <row r="4306" spans="1:8" x14ac:dyDescent="0.25">
      <c r="A4306" t="s">
        <v>628</v>
      </c>
      <c r="B4306" t="s">
        <v>375</v>
      </c>
      <c r="C4306" t="s">
        <v>376</v>
      </c>
      <c r="D4306" t="s">
        <v>648</v>
      </c>
      <c r="E4306" t="s">
        <v>91</v>
      </c>
      <c r="F4306" t="s">
        <v>629</v>
      </c>
      <c r="G4306">
        <v>0</v>
      </c>
      <c r="H4306">
        <v>0</v>
      </c>
    </row>
    <row r="4307" spans="1:8" x14ac:dyDescent="0.25">
      <c r="A4307" t="s">
        <v>628</v>
      </c>
      <c r="B4307">
        <v>82</v>
      </c>
      <c r="C4307" t="s">
        <v>96</v>
      </c>
      <c r="D4307" t="s">
        <v>97</v>
      </c>
      <c r="E4307" t="s">
        <v>91</v>
      </c>
      <c r="F4307" t="s">
        <v>629</v>
      </c>
      <c r="G4307">
        <v>0</v>
      </c>
      <c r="H4307">
        <v>0</v>
      </c>
    </row>
    <row r="4308" spans="1:8" x14ac:dyDescent="0.25">
      <c r="A4308" t="s">
        <v>628</v>
      </c>
      <c r="B4308">
        <v>10</v>
      </c>
      <c r="C4308" t="s">
        <v>455</v>
      </c>
      <c r="D4308" t="s">
        <v>553</v>
      </c>
      <c r="E4308" t="s">
        <v>79</v>
      </c>
      <c r="F4308" t="s">
        <v>629</v>
      </c>
      <c r="G4308">
        <v>1.8266132621272799</v>
      </c>
      <c r="H4308">
        <v>8208.7999999999993</v>
      </c>
    </row>
    <row r="4309" spans="1:8" x14ac:dyDescent="0.25">
      <c r="A4309" t="s">
        <v>628</v>
      </c>
      <c r="B4309" t="s">
        <v>237</v>
      </c>
      <c r="C4309" t="s">
        <v>238</v>
      </c>
      <c r="D4309" t="s">
        <v>649</v>
      </c>
      <c r="E4309" t="s">
        <v>91</v>
      </c>
      <c r="F4309" t="s">
        <v>629</v>
      </c>
      <c r="G4309">
        <v>0</v>
      </c>
      <c r="H4309">
        <v>0</v>
      </c>
    </row>
    <row r="4310" spans="1:8" x14ac:dyDescent="0.25">
      <c r="A4310" t="s">
        <v>628</v>
      </c>
      <c r="B4310" t="s">
        <v>207</v>
      </c>
      <c r="C4310" t="s">
        <v>208</v>
      </c>
      <c r="D4310" t="s">
        <v>650</v>
      </c>
      <c r="E4310" t="s">
        <v>91</v>
      </c>
      <c r="F4310" t="s">
        <v>629</v>
      </c>
      <c r="G4310">
        <v>0.249221183800623</v>
      </c>
      <c r="H4310">
        <v>1120</v>
      </c>
    </row>
    <row r="4311" spans="1:8" x14ac:dyDescent="0.25">
      <c r="A4311" t="s">
        <v>628</v>
      </c>
      <c r="B4311" t="s">
        <v>294</v>
      </c>
      <c r="C4311" t="s">
        <v>295</v>
      </c>
      <c r="D4311" t="s">
        <v>651</v>
      </c>
      <c r="E4311" t="s">
        <v>91</v>
      </c>
      <c r="F4311" t="s">
        <v>629</v>
      </c>
      <c r="G4311">
        <v>0.57614152202937197</v>
      </c>
      <c r="H4311">
        <v>2589.1799999999998</v>
      </c>
    </row>
    <row r="4312" spans="1:8" x14ac:dyDescent="0.25">
      <c r="A4312" t="s">
        <v>628</v>
      </c>
      <c r="B4312">
        <v>11</v>
      </c>
      <c r="C4312" t="s">
        <v>456</v>
      </c>
      <c r="D4312" t="s">
        <v>554</v>
      </c>
      <c r="E4312" t="s">
        <v>79</v>
      </c>
      <c r="F4312" t="s">
        <v>629</v>
      </c>
      <c r="G4312">
        <v>0.244770805518469</v>
      </c>
      <c r="H4312">
        <v>1100</v>
      </c>
    </row>
    <row r="4313" spans="1:8" x14ac:dyDescent="0.25">
      <c r="A4313" t="s">
        <v>628</v>
      </c>
      <c r="B4313">
        <v>12</v>
      </c>
      <c r="C4313" t="s">
        <v>419</v>
      </c>
      <c r="D4313" t="s">
        <v>555</v>
      </c>
      <c r="E4313" t="s">
        <v>79</v>
      </c>
      <c r="F4313" t="s">
        <v>629</v>
      </c>
      <c r="G4313">
        <v>55.652087227414299</v>
      </c>
      <c r="H4313">
        <v>250100.48000000001</v>
      </c>
    </row>
    <row r="4314" spans="1:8" x14ac:dyDescent="0.25">
      <c r="A4314" t="s">
        <v>628</v>
      </c>
      <c r="B4314" t="s">
        <v>351</v>
      </c>
      <c r="C4314" t="s">
        <v>352</v>
      </c>
      <c r="D4314" t="s">
        <v>652</v>
      </c>
      <c r="E4314" t="s">
        <v>91</v>
      </c>
      <c r="F4314" t="s">
        <v>629</v>
      </c>
      <c r="G4314">
        <v>0</v>
      </c>
      <c r="H4314">
        <v>0</v>
      </c>
    </row>
    <row r="4315" spans="1:8" x14ac:dyDescent="0.25">
      <c r="A4315" t="s">
        <v>628</v>
      </c>
      <c r="B4315" t="s">
        <v>222</v>
      </c>
      <c r="C4315" t="s">
        <v>223</v>
      </c>
      <c r="D4315" t="s">
        <v>653</v>
      </c>
      <c r="E4315" t="s">
        <v>91</v>
      </c>
      <c r="F4315" t="s">
        <v>629</v>
      </c>
      <c r="G4315">
        <v>0</v>
      </c>
      <c r="H4315">
        <v>0</v>
      </c>
    </row>
    <row r="4316" spans="1:8" x14ac:dyDescent="0.25">
      <c r="A4316" t="s">
        <v>628</v>
      </c>
      <c r="B4316" t="s">
        <v>267</v>
      </c>
      <c r="C4316" t="s">
        <v>268</v>
      </c>
      <c r="D4316" t="s">
        <v>269</v>
      </c>
      <c r="E4316" t="s">
        <v>91</v>
      </c>
      <c r="F4316" t="s">
        <v>629</v>
      </c>
      <c r="G4316">
        <v>1.1099243435691999</v>
      </c>
      <c r="H4316">
        <v>4988</v>
      </c>
    </row>
    <row r="4317" spans="1:8" x14ac:dyDescent="0.25">
      <c r="A4317" t="s">
        <v>628</v>
      </c>
      <c r="B4317" t="s">
        <v>303</v>
      </c>
      <c r="C4317" t="s">
        <v>304</v>
      </c>
      <c r="D4317" t="s">
        <v>654</v>
      </c>
      <c r="E4317" t="s">
        <v>91</v>
      </c>
      <c r="F4317" t="s">
        <v>629</v>
      </c>
      <c r="G4317">
        <v>0.309746328437917</v>
      </c>
      <c r="H4317">
        <v>1392</v>
      </c>
    </row>
    <row r="4318" spans="1:8" x14ac:dyDescent="0.25">
      <c r="A4318" t="s">
        <v>628</v>
      </c>
      <c r="B4318" t="s">
        <v>396</v>
      </c>
      <c r="C4318" t="s">
        <v>397</v>
      </c>
      <c r="D4318" t="s">
        <v>398</v>
      </c>
      <c r="E4318" t="s">
        <v>91</v>
      </c>
      <c r="F4318" t="s">
        <v>629</v>
      </c>
      <c r="G4318">
        <v>0</v>
      </c>
      <c r="H4318">
        <v>0</v>
      </c>
    </row>
    <row r="4319" spans="1:8" x14ac:dyDescent="0.25">
      <c r="A4319" t="s">
        <v>628</v>
      </c>
      <c r="B4319" t="s">
        <v>174</v>
      </c>
      <c r="C4319" t="s">
        <v>175</v>
      </c>
      <c r="D4319" t="s">
        <v>655</v>
      </c>
      <c r="E4319" t="s">
        <v>91</v>
      </c>
      <c r="F4319" t="s">
        <v>629</v>
      </c>
      <c r="G4319">
        <v>0</v>
      </c>
      <c r="H4319">
        <v>0</v>
      </c>
    </row>
    <row r="4320" spans="1:8" x14ac:dyDescent="0.25">
      <c r="A4320" t="s">
        <v>628</v>
      </c>
      <c r="B4320">
        <v>13</v>
      </c>
      <c r="C4320" t="s">
        <v>420</v>
      </c>
      <c r="D4320" t="s">
        <v>556</v>
      </c>
      <c r="E4320" t="s">
        <v>79</v>
      </c>
      <c r="F4320" t="s">
        <v>629</v>
      </c>
      <c r="G4320">
        <v>4.23380507343124</v>
      </c>
      <c r="H4320">
        <v>19026.72</v>
      </c>
    </row>
    <row r="4321" spans="1:8" x14ac:dyDescent="0.25">
      <c r="A4321" t="s">
        <v>628</v>
      </c>
      <c r="B4321" t="s">
        <v>132</v>
      </c>
      <c r="C4321" t="s">
        <v>133</v>
      </c>
      <c r="D4321" t="s">
        <v>656</v>
      </c>
      <c r="E4321" t="s">
        <v>91</v>
      </c>
      <c r="F4321" t="s">
        <v>629</v>
      </c>
      <c r="G4321">
        <v>0.14484868713840701</v>
      </c>
      <c r="H4321">
        <v>650.95000000000005</v>
      </c>
    </row>
    <row r="4322" spans="1:8" x14ac:dyDescent="0.25">
      <c r="A4322" t="s">
        <v>628</v>
      </c>
      <c r="B4322" t="s">
        <v>402</v>
      </c>
      <c r="C4322" t="s">
        <v>403</v>
      </c>
      <c r="D4322" t="s">
        <v>657</v>
      </c>
      <c r="E4322" t="s">
        <v>91</v>
      </c>
      <c r="F4322" t="s">
        <v>629</v>
      </c>
      <c r="G4322">
        <v>0.35202492211837999</v>
      </c>
      <c r="H4322">
        <v>1582</v>
      </c>
    </row>
    <row r="4323" spans="1:8" x14ac:dyDescent="0.25">
      <c r="A4323" t="s">
        <v>628</v>
      </c>
      <c r="B4323" t="s">
        <v>273</v>
      </c>
      <c r="C4323" t="s">
        <v>274</v>
      </c>
      <c r="D4323" t="s">
        <v>275</v>
      </c>
      <c r="E4323" t="s">
        <v>91</v>
      </c>
      <c r="F4323" t="s">
        <v>629</v>
      </c>
      <c r="G4323">
        <v>0</v>
      </c>
      <c r="H4323">
        <v>0</v>
      </c>
    </row>
    <row r="4324" spans="1:8" x14ac:dyDescent="0.25">
      <c r="A4324" t="s">
        <v>628</v>
      </c>
      <c r="B4324">
        <v>93</v>
      </c>
      <c r="C4324" t="s">
        <v>110</v>
      </c>
      <c r="D4324" t="s">
        <v>658</v>
      </c>
      <c r="E4324" t="s">
        <v>91</v>
      </c>
      <c r="F4324" t="s">
        <v>629</v>
      </c>
      <c r="G4324">
        <v>0.63373386737872694</v>
      </c>
      <c r="H4324">
        <v>2848</v>
      </c>
    </row>
    <row r="4325" spans="1:8" x14ac:dyDescent="0.25">
      <c r="A4325" t="s">
        <v>628</v>
      </c>
      <c r="B4325">
        <v>14</v>
      </c>
      <c r="C4325" t="s">
        <v>421</v>
      </c>
      <c r="D4325" t="s">
        <v>557</v>
      </c>
      <c r="E4325" t="s">
        <v>79</v>
      </c>
      <c r="F4325" t="s">
        <v>629</v>
      </c>
      <c r="G4325">
        <v>32.174748553627097</v>
      </c>
      <c r="H4325">
        <v>144593.32</v>
      </c>
    </row>
    <row r="4326" spans="1:8" x14ac:dyDescent="0.25">
      <c r="A4326" t="s">
        <v>628</v>
      </c>
      <c r="B4326">
        <v>15</v>
      </c>
      <c r="C4326" t="s">
        <v>422</v>
      </c>
      <c r="D4326" t="s">
        <v>558</v>
      </c>
      <c r="E4326" t="s">
        <v>79</v>
      </c>
      <c r="F4326" t="s">
        <v>629</v>
      </c>
      <c r="G4326">
        <v>0.55384957721406303</v>
      </c>
      <c r="H4326">
        <v>2489</v>
      </c>
    </row>
    <row r="4327" spans="1:8" x14ac:dyDescent="0.25">
      <c r="A4327" t="s">
        <v>628</v>
      </c>
      <c r="B4327">
        <v>16</v>
      </c>
      <c r="C4327" t="s">
        <v>423</v>
      </c>
      <c r="D4327" t="s">
        <v>559</v>
      </c>
      <c r="E4327" t="s">
        <v>79</v>
      </c>
      <c r="F4327" t="s">
        <v>629</v>
      </c>
      <c r="G4327">
        <v>1.94783044058745</v>
      </c>
      <c r="H4327">
        <v>8753.5499999999993</v>
      </c>
    </row>
    <row r="4328" spans="1:8" x14ac:dyDescent="0.25">
      <c r="A4328" t="s">
        <v>628</v>
      </c>
      <c r="B4328" t="s">
        <v>225</v>
      </c>
      <c r="C4328" t="s">
        <v>226</v>
      </c>
      <c r="D4328" t="s">
        <v>659</v>
      </c>
      <c r="E4328" t="s">
        <v>91</v>
      </c>
      <c r="F4328" t="s">
        <v>629</v>
      </c>
      <c r="G4328">
        <v>5.7801513128615901E-2</v>
      </c>
      <c r="H4328">
        <v>259.76</v>
      </c>
    </row>
    <row r="4329" spans="1:8" x14ac:dyDescent="0.25">
      <c r="A4329" t="s">
        <v>628</v>
      </c>
      <c r="B4329" t="s">
        <v>180</v>
      </c>
      <c r="C4329" t="s">
        <v>181</v>
      </c>
      <c r="D4329" t="s">
        <v>660</v>
      </c>
      <c r="E4329" t="s">
        <v>91</v>
      </c>
      <c r="F4329" t="s">
        <v>629</v>
      </c>
      <c r="G4329">
        <v>0.84409212283044099</v>
      </c>
      <c r="H4329">
        <v>3793.35</v>
      </c>
    </row>
    <row r="4330" spans="1:8" x14ac:dyDescent="0.25">
      <c r="A4330" t="s">
        <v>628</v>
      </c>
      <c r="B4330" t="s">
        <v>393</v>
      </c>
      <c r="C4330" t="s">
        <v>394</v>
      </c>
      <c r="D4330" t="s">
        <v>395</v>
      </c>
      <c r="E4330" t="s">
        <v>91</v>
      </c>
      <c r="F4330" t="s">
        <v>629</v>
      </c>
      <c r="G4330">
        <v>0.40943480195816601</v>
      </c>
      <c r="H4330">
        <v>1840</v>
      </c>
    </row>
    <row r="4331" spans="1:8" x14ac:dyDescent="0.25">
      <c r="A4331" t="s">
        <v>628</v>
      </c>
      <c r="B4331" t="s">
        <v>321</v>
      </c>
      <c r="C4331" t="s">
        <v>322</v>
      </c>
      <c r="D4331" t="s">
        <v>661</v>
      </c>
      <c r="E4331" t="s">
        <v>91</v>
      </c>
      <c r="F4331" t="s">
        <v>629</v>
      </c>
      <c r="G4331">
        <v>0.33021806853582603</v>
      </c>
      <c r="H4331">
        <v>1484</v>
      </c>
    </row>
    <row r="4332" spans="1:8" x14ac:dyDescent="0.25">
      <c r="A4332" t="s">
        <v>628</v>
      </c>
      <c r="B4332" t="s">
        <v>183</v>
      </c>
      <c r="C4332" t="s">
        <v>184</v>
      </c>
      <c r="D4332" t="s">
        <v>662</v>
      </c>
      <c r="E4332" t="s">
        <v>91</v>
      </c>
      <c r="F4332" t="s">
        <v>629</v>
      </c>
      <c r="G4332">
        <v>0.77948375611927001</v>
      </c>
      <c r="H4332">
        <v>3503</v>
      </c>
    </row>
    <row r="4333" spans="1:8" x14ac:dyDescent="0.25">
      <c r="A4333" t="s">
        <v>628</v>
      </c>
      <c r="B4333" t="s">
        <v>150</v>
      </c>
      <c r="C4333" t="s">
        <v>151</v>
      </c>
      <c r="D4333" t="s">
        <v>663</v>
      </c>
      <c r="E4333" t="s">
        <v>91</v>
      </c>
      <c r="F4333" t="s">
        <v>629</v>
      </c>
      <c r="G4333">
        <v>0.80291944815309302</v>
      </c>
      <c r="H4333">
        <v>3608.32</v>
      </c>
    </row>
    <row r="4334" spans="1:8" x14ac:dyDescent="0.25">
      <c r="A4334" t="s">
        <v>628</v>
      </c>
      <c r="B4334">
        <v>39</v>
      </c>
      <c r="C4334" t="s">
        <v>446</v>
      </c>
      <c r="D4334" t="s">
        <v>582</v>
      </c>
      <c r="E4334" t="s">
        <v>79</v>
      </c>
      <c r="F4334" t="s">
        <v>629</v>
      </c>
      <c r="G4334">
        <v>3.5249666221628799</v>
      </c>
      <c r="H4334">
        <v>15841.2</v>
      </c>
    </row>
    <row r="4335" spans="1:8" x14ac:dyDescent="0.25">
      <c r="A4335" t="s">
        <v>628</v>
      </c>
      <c r="B4335" t="s">
        <v>357</v>
      </c>
      <c r="C4335" t="s">
        <v>358</v>
      </c>
      <c r="D4335" t="s">
        <v>359</v>
      </c>
      <c r="E4335" t="s">
        <v>91</v>
      </c>
      <c r="F4335" t="s">
        <v>629</v>
      </c>
      <c r="G4335">
        <v>1.3769470404984401</v>
      </c>
      <c r="H4335">
        <v>6188</v>
      </c>
    </row>
    <row r="4336" spans="1:8" x14ac:dyDescent="0.25">
      <c r="A4336" t="s">
        <v>628</v>
      </c>
      <c r="B4336" t="s">
        <v>324</v>
      </c>
      <c r="C4336" t="s">
        <v>325</v>
      </c>
      <c r="D4336" t="s">
        <v>664</v>
      </c>
      <c r="E4336" t="s">
        <v>91</v>
      </c>
      <c r="F4336" t="s">
        <v>629</v>
      </c>
      <c r="G4336">
        <v>0.257009345794392</v>
      </c>
      <c r="H4336">
        <v>1155</v>
      </c>
    </row>
    <row r="4337" spans="1:8" x14ac:dyDescent="0.25">
      <c r="A4337" t="s">
        <v>628</v>
      </c>
      <c r="B4337" t="s">
        <v>282</v>
      </c>
      <c r="C4337" t="s">
        <v>283</v>
      </c>
      <c r="D4337" t="s">
        <v>665</v>
      </c>
      <c r="E4337" t="s">
        <v>91</v>
      </c>
      <c r="F4337" t="s">
        <v>629</v>
      </c>
      <c r="G4337">
        <v>0.68847352024922104</v>
      </c>
      <c r="H4337">
        <v>3094</v>
      </c>
    </row>
    <row r="4338" spans="1:8" x14ac:dyDescent="0.25">
      <c r="A4338" t="s">
        <v>628</v>
      </c>
      <c r="B4338" t="s">
        <v>240</v>
      </c>
      <c r="C4338" t="s">
        <v>241</v>
      </c>
      <c r="D4338" t="s">
        <v>666</v>
      </c>
      <c r="E4338" t="s">
        <v>91</v>
      </c>
      <c r="F4338" t="s">
        <v>629</v>
      </c>
      <c r="G4338">
        <v>1.1621717846016899</v>
      </c>
      <c r="H4338">
        <v>5222.8</v>
      </c>
    </row>
    <row r="4339" spans="1:8" x14ac:dyDescent="0.25">
      <c r="A4339" t="s">
        <v>628</v>
      </c>
      <c r="B4339">
        <v>17</v>
      </c>
      <c r="C4339" t="s">
        <v>424</v>
      </c>
      <c r="D4339" t="s">
        <v>560</v>
      </c>
      <c r="E4339" t="s">
        <v>79</v>
      </c>
      <c r="F4339" t="s">
        <v>629</v>
      </c>
      <c r="G4339">
        <v>1.4046662216288399</v>
      </c>
      <c r="H4339">
        <v>6312.57</v>
      </c>
    </row>
    <row r="4340" spans="1:8" x14ac:dyDescent="0.25">
      <c r="A4340" t="s">
        <v>628</v>
      </c>
      <c r="B4340" t="s">
        <v>138</v>
      </c>
      <c r="C4340" t="s">
        <v>139</v>
      </c>
      <c r="D4340" t="s">
        <v>667</v>
      </c>
      <c r="E4340" t="s">
        <v>91</v>
      </c>
      <c r="F4340" t="s">
        <v>629</v>
      </c>
      <c r="G4340">
        <v>0</v>
      </c>
      <c r="H4340">
        <v>0</v>
      </c>
    </row>
    <row r="4341" spans="1:8" x14ac:dyDescent="0.25">
      <c r="A4341" t="s">
        <v>628</v>
      </c>
      <c r="B4341" t="s">
        <v>186</v>
      </c>
      <c r="C4341" t="s">
        <v>187</v>
      </c>
      <c r="D4341" t="s">
        <v>668</v>
      </c>
      <c r="E4341" t="s">
        <v>91</v>
      </c>
      <c r="F4341" t="s">
        <v>629</v>
      </c>
      <c r="G4341">
        <v>0.568691588785047</v>
      </c>
      <c r="H4341">
        <v>2555.6999999999998</v>
      </c>
    </row>
    <row r="4342" spans="1:8" x14ac:dyDescent="0.25">
      <c r="A4342" t="s">
        <v>628</v>
      </c>
      <c r="B4342">
        <v>18</v>
      </c>
      <c r="C4342" t="s">
        <v>425</v>
      </c>
      <c r="D4342" t="s">
        <v>561</v>
      </c>
      <c r="E4342" t="s">
        <v>79</v>
      </c>
      <c r="F4342" t="s">
        <v>629</v>
      </c>
      <c r="G4342">
        <v>1.7535380507343099</v>
      </c>
      <c r="H4342">
        <v>7880.4</v>
      </c>
    </row>
    <row r="4343" spans="1:8" x14ac:dyDescent="0.25">
      <c r="A4343" t="s">
        <v>628</v>
      </c>
      <c r="B4343" t="s">
        <v>270</v>
      </c>
      <c r="C4343" t="s">
        <v>271</v>
      </c>
      <c r="D4343" t="s">
        <v>272</v>
      </c>
      <c r="E4343" t="s">
        <v>91</v>
      </c>
      <c r="F4343" t="s">
        <v>629</v>
      </c>
      <c r="G4343">
        <v>0.68491321762349799</v>
      </c>
      <c r="H4343">
        <v>3078</v>
      </c>
    </row>
    <row r="4344" spans="1:8" x14ac:dyDescent="0.25">
      <c r="A4344" t="s">
        <v>628</v>
      </c>
      <c r="B4344" t="s">
        <v>414</v>
      </c>
      <c r="C4344" t="s">
        <v>415</v>
      </c>
      <c r="D4344" t="s">
        <v>416</v>
      </c>
      <c r="E4344" t="s">
        <v>91</v>
      </c>
      <c r="F4344" t="s">
        <v>629</v>
      </c>
      <c r="G4344">
        <v>0.14953271028037399</v>
      </c>
      <c r="H4344">
        <v>672</v>
      </c>
    </row>
    <row r="4345" spans="1:8" x14ac:dyDescent="0.25">
      <c r="A4345" t="s">
        <v>628</v>
      </c>
      <c r="B4345" t="s">
        <v>345</v>
      </c>
      <c r="C4345" t="s">
        <v>346</v>
      </c>
      <c r="D4345" t="s">
        <v>669</v>
      </c>
      <c r="E4345" t="s">
        <v>91</v>
      </c>
      <c r="F4345" t="s">
        <v>629</v>
      </c>
      <c r="G4345">
        <v>0.43880729862038298</v>
      </c>
      <c r="H4345">
        <v>1972</v>
      </c>
    </row>
    <row r="4346" spans="1:8" x14ac:dyDescent="0.25">
      <c r="A4346" t="s">
        <v>628</v>
      </c>
      <c r="B4346" t="s">
        <v>189</v>
      </c>
      <c r="C4346" t="s">
        <v>190</v>
      </c>
      <c r="D4346" t="s">
        <v>670</v>
      </c>
      <c r="E4346" t="s">
        <v>91</v>
      </c>
      <c r="F4346" t="s">
        <v>629</v>
      </c>
      <c r="G4346">
        <v>0</v>
      </c>
      <c r="H4346">
        <v>0</v>
      </c>
    </row>
    <row r="4347" spans="1:8" x14ac:dyDescent="0.25">
      <c r="A4347" t="s">
        <v>628</v>
      </c>
      <c r="B4347">
        <v>40</v>
      </c>
      <c r="C4347" t="s">
        <v>447</v>
      </c>
      <c r="D4347" t="s">
        <v>583</v>
      </c>
      <c r="E4347" t="s">
        <v>79</v>
      </c>
      <c r="F4347" t="s">
        <v>629</v>
      </c>
      <c r="G4347">
        <v>6.3273497997329802</v>
      </c>
      <c r="H4347">
        <v>28435.11</v>
      </c>
    </row>
    <row r="4348" spans="1:8" x14ac:dyDescent="0.25">
      <c r="A4348" t="s">
        <v>628</v>
      </c>
      <c r="B4348" t="s">
        <v>168</v>
      </c>
      <c r="C4348" t="s">
        <v>169</v>
      </c>
      <c r="D4348" t="s">
        <v>671</v>
      </c>
      <c r="E4348" t="s">
        <v>91</v>
      </c>
      <c r="F4348" t="s">
        <v>629</v>
      </c>
      <c r="G4348">
        <v>0.71822429906542096</v>
      </c>
      <c r="H4348">
        <v>3227.7</v>
      </c>
    </row>
    <row r="4349" spans="1:8" x14ac:dyDescent="0.25">
      <c r="A4349" t="s">
        <v>628</v>
      </c>
      <c r="B4349">
        <v>19</v>
      </c>
      <c r="C4349" t="s">
        <v>426</v>
      </c>
      <c r="D4349" t="s">
        <v>562</v>
      </c>
      <c r="E4349" t="s">
        <v>79</v>
      </c>
      <c r="F4349" t="s">
        <v>629</v>
      </c>
      <c r="G4349">
        <v>15.898744993324399</v>
      </c>
      <c r="H4349">
        <v>71448.960000000006</v>
      </c>
    </row>
    <row r="4350" spans="1:8" x14ac:dyDescent="0.25">
      <c r="A4350" t="s">
        <v>628</v>
      </c>
      <c r="B4350" t="s">
        <v>210</v>
      </c>
      <c r="C4350" t="s">
        <v>211</v>
      </c>
      <c r="D4350" t="s">
        <v>672</v>
      </c>
      <c r="E4350" t="s">
        <v>91</v>
      </c>
      <c r="F4350" t="s">
        <v>629</v>
      </c>
      <c r="G4350">
        <v>0</v>
      </c>
      <c r="H4350">
        <v>0</v>
      </c>
    </row>
    <row r="4351" spans="1:8" x14ac:dyDescent="0.25">
      <c r="A4351" t="s">
        <v>628</v>
      </c>
      <c r="B4351" t="s">
        <v>135</v>
      </c>
      <c r="C4351" t="s">
        <v>136</v>
      </c>
      <c r="D4351" t="s">
        <v>673</v>
      </c>
      <c r="E4351" t="s">
        <v>91</v>
      </c>
      <c r="F4351" t="s">
        <v>629</v>
      </c>
      <c r="G4351">
        <v>0.903426791277259</v>
      </c>
      <c r="H4351">
        <v>4060</v>
      </c>
    </row>
    <row r="4352" spans="1:8" x14ac:dyDescent="0.25">
      <c r="A4352" t="s">
        <v>628</v>
      </c>
      <c r="B4352">
        <v>20</v>
      </c>
      <c r="C4352" t="s">
        <v>427</v>
      </c>
      <c r="D4352" t="s">
        <v>563</v>
      </c>
      <c r="E4352" t="s">
        <v>79</v>
      </c>
      <c r="F4352" t="s">
        <v>629</v>
      </c>
      <c r="G4352">
        <v>0.82242990654205606</v>
      </c>
      <c r="H4352">
        <v>3696</v>
      </c>
    </row>
    <row r="4353" spans="1:8" x14ac:dyDescent="0.25">
      <c r="A4353" t="s">
        <v>628</v>
      </c>
      <c r="B4353" t="s">
        <v>159</v>
      </c>
      <c r="C4353" t="s">
        <v>160</v>
      </c>
      <c r="D4353" t="s">
        <v>161</v>
      </c>
      <c r="E4353" t="s">
        <v>91</v>
      </c>
      <c r="F4353" t="s">
        <v>629</v>
      </c>
      <c r="G4353">
        <v>0.355140186915888</v>
      </c>
      <c r="H4353">
        <v>1596</v>
      </c>
    </row>
    <row r="4354" spans="1:8" x14ac:dyDescent="0.25">
      <c r="A4354" t="s">
        <v>628</v>
      </c>
      <c r="B4354">
        <v>21</v>
      </c>
      <c r="C4354" t="s">
        <v>428</v>
      </c>
      <c r="D4354" t="s">
        <v>564</v>
      </c>
      <c r="E4354" t="s">
        <v>79</v>
      </c>
      <c r="F4354" t="s">
        <v>629</v>
      </c>
      <c r="G4354">
        <v>0.37981753449043199</v>
      </c>
      <c r="H4354">
        <v>1706.9</v>
      </c>
    </row>
    <row r="4355" spans="1:8" x14ac:dyDescent="0.25">
      <c r="A4355" t="s">
        <v>628</v>
      </c>
      <c r="B4355" t="s">
        <v>120</v>
      </c>
      <c r="C4355" t="s">
        <v>121</v>
      </c>
      <c r="D4355" t="s">
        <v>674</v>
      </c>
      <c r="E4355" t="s">
        <v>91</v>
      </c>
      <c r="F4355" t="s">
        <v>629</v>
      </c>
      <c r="G4355">
        <v>0</v>
      </c>
      <c r="H4355">
        <v>0</v>
      </c>
    </row>
    <row r="4356" spans="1:8" x14ac:dyDescent="0.25">
      <c r="A4356" t="s">
        <v>628</v>
      </c>
      <c r="B4356" t="s">
        <v>171</v>
      </c>
      <c r="C4356" t="s">
        <v>172</v>
      </c>
      <c r="D4356" t="s">
        <v>675</v>
      </c>
      <c r="E4356" t="s">
        <v>91</v>
      </c>
      <c r="F4356" t="s">
        <v>629</v>
      </c>
      <c r="G4356">
        <v>0.146395193591455</v>
      </c>
      <c r="H4356">
        <v>657.9</v>
      </c>
    </row>
    <row r="4357" spans="1:8" x14ac:dyDescent="0.25">
      <c r="A4357" t="s">
        <v>628</v>
      </c>
      <c r="B4357">
        <v>37</v>
      </c>
      <c r="C4357" t="s">
        <v>444</v>
      </c>
      <c r="D4357" t="s">
        <v>580</v>
      </c>
      <c r="E4357" t="s">
        <v>79</v>
      </c>
      <c r="F4357" t="s">
        <v>629</v>
      </c>
      <c r="G4357">
        <v>0</v>
      </c>
      <c r="H4357">
        <v>0</v>
      </c>
    </row>
    <row r="4358" spans="1:8" x14ac:dyDescent="0.25">
      <c r="A4358" t="s">
        <v>628</v>
      </c>
      <c r="B4358">
        <v>68</v>
      </c>
      <c r="C4358" t="s">
        <v>89</v>
      </c>
      <c r="D4358" t="s">
        <v>676</v>
      </c>
      <c r="E4358" t="s">
        <v>91</v>
      </c>
      <c r="F4358" t="s">
        <v>629</v>
      </c>
      <c r="G4358">
        <v>0.81886960391633301</v>
      </c>
      <c r="H4358">
        <v>3680</v>
      </c>
    </row>
    <row r="4359" spans="1:8" x14ac:dyDescent="0.25">
      <c r="A4359" t="s">
        <v>628</v>
      </c>
      <c r="B4359" t="s">
        <v>216</v>
      </c>
      <c r="C4359" t="s">
        <v>217</v>
      </c>
      <c r="D4359" t="s">
        <v>677</v>
      </c>
      <c r="E4359" t="s">
        <v>91</v>
      </c>
      <c r="F4359" t="s">
        <v>629</v>
      </c>
      <c r="G4359">
        <v>0</v>
      </c>
      <c r="H4359">
        <v>0</v>
      </c>
    </row>
    <row r="4360" spans="1:8" x14ac:dyDescent="0.25">
      <c r="A4360" t="s">
        <v>628</v>
      </c>
      <c r="B4360" t="s">
        <v>309</v>
      </c>
      <c r="C4360" t="s">
        <v>310</v>
      </c>
      <c r="D4360" t="s">
        <v>678</v>
      </c>
      <c r="E4360" t="s">
        <v>91</v>
      </c>
      <c r="F4360" t="s">
        <v>629</v>
      </c>
      <c r="G4360">
        <v>0</v>
      </c>
      <c r="H4360">
        <v>0</v>
      </c>
    </row>
    <row r="4361" spans="1:8" x14ac:dyDescent="0.25">
      <c r="A4361" t="s">
        <v>628</v>
      </c>
      <c r="B4361" t="s">
        <v>192</v>
      </c>
      <c r="C4361" t="s">
        <v>193</v>
      </c>
      <c r="D4361" t="s">
        <v>679</v>
      </c>
      <c r="E4361" t="s">
        <v>91</v>
      </c>
      <c r="F4361" t="s">
        <v>629</v>
      </c>
      <c r="G4361">
        <v>0.14953271028037399</v>
      </c>
      <c r="H4361">
        <v>672</v>
      </c>
    </row>
    <row r="4362" spans="1:8" x14ac:dyDescent="0.25">
      <c r="A4362" t="s">
        <v>628</v>
      </c>
      <c r="B4362">
        <v>22</v>
      </c>
      <c r="C4362" t="s">
        <v>429</v>
      </c>
      <c r="D4362" t="s">
        <v>565</v>
      </c>
      <c r="E4362" t="s">
        <v>79</v>
      </c>
      <c r="F4362" t="s">
        <v>629</v>
      </c>
      <c r="G4362">
        <v>0</v>
      </c>
      <c r="H4362">
        <v>0</v>
      </c>
    </row>
    <row r="4363" spans="1:8" x14ac:dyDescent="0.25">
      <c r="A4363" t="s">
        <v>628</v>
      </c>
      <c r="B4363">
        <v>86</v>
      </c>
      <c r="C4363" t="s">
        <v>100</v>
      </c>
      <c r="D4363" t="s">
        <v>680</v>
      </c>
      <c r="E4363" t="s">
        <v>91</v>
      </c>
      <c r="F4363" t="s">
        <v>629</v>
      </c>
      <c r="G4363">
        <v>0</v>
      </c>
      <c r="H4363">
        <v>0</v>
      </c>
    </row>
    <row r="4364" spans="1:8" x14ac:dyDescent="0.25">
      <c r="A4364" t="s">
        <v>628</v>
      </c>
      <c r="B4364">
        <v>23</v>
      </c>
      <c r="C4364" t="s">
        <v>430</v>
      </c>
      <c r="D4364" t="s">
        <v>566</v>
      </c>
      <c r="E4364" t="s">
        <v>79</v>
      </c>
      <c r="F4364" t="s">
        <v>629</v>
      </c>
      <c r="G4364">
        <v>0</v>
      </c>
      <c r="H4364">
        <v>0</v>
      </c>
    </row>
    <row r="4365" spans="1:8" x14ac:dyDescent="0.25">
      <c r="A4365" t="s">
        <v>628</v>
      </c>
      <c r="B4365" t="s">
        <v>306</v>
      </c>
      <c r="C4365" t="s">
        <v>307</v>
      </c>
      <c r="D4365" t="s">
        <v>681</v>
      </c>
      <c r="E4365" t="s">
        <v>91</v>
      </c>
      <c r="F4365" t="s">
        <v>629</v>
      </c>
      <c r="G4365">
        <v>0</v>
      </c>
      <c r="H4365">
        <v>0</v>
      </c>
    </row>
    <row r="4366" spans="1:8" x14ac:dyDescent="0.25">
      <c r="A4366" t="s">
        <v>628</v>
      </c>
      <c r="B4366" t="s">
        <v>243</v>
      </c>
      <c r="C4366" t="s">
        <v>244</v>
      </c>
      <c r="D4366" t="s">
        <v>245</v>
      </c>
      <c r="E4366" t="s">
        <v>91</v>
      </c>
      <c r="F4366" t="s">
        <v>629</v>
      </c>
      <c r="G4366">
        <v>1.1666666666666701</v>
      </c>
      <c r="H4366">
        <v>5243</v>
      </c>
    </row>
    <row r="4367" spans="1:8" x14ac:dyDescent="0.25">
      <c r="A4367" t="s">
        <v>628</v>
      </c>
      <c r="B4367">
        <v>38</v>
      </c>
      <c r="C4367" t="s">
        <v>445</v>
      </c>
      <c r="D4367" t="s">
        <v>581</v>
      </c>
      <c r="E4367" t="s">
        <v>79</v>
      </c>
      <c r="F4367" t="s">
        <v>629</v>
      </c>
      <c r="G4367">
        <v>15.9786381842457</v>
      </c>
      <c r="H4367">
        <v>71808</v>
      </c>
    </row>
    <row r="4368" spans="1:8" x14ac:dyDescent="0.25">
      <c r="A4368" t="s">
        <v>628</v>
      </c>
      <c r="B4368" t="s">
        <v>246</v>
      </c>
      <c r="C4368" t="s">
        <v>247</v>
      </c>
      <c r="D4368" t="s">
        <v>248</v>
      </c>
      <c r="E4368" t="s">
        <v>91</v>
      </c>
      <c r="F4368" t="s">
        <v>629</v>
      </c>
      <c r="G4368">
        <v>0</v>
      </c>
      <c r="H4368">
        <v>0</v>
      </c>
    </row>
    <row r="4369" spans="1:8" x14ac:dyDescent="0.25">
      <c r="A4369" t="s">
        <v>628</v>
      </c>
      <c r="B4369" t="s">
        <v>123</v>
      </c>
      <c r="C4369" t="s">
        <v>124</v>
      </c>
      <c r="D4369" t="s">
        <v>682</v>
      </c>
      <c r="E4369" t="s">
        <v>91</v>
      </c>
      <c r="F4369" t="s">
        <v>629</v>
      </c>
      <c r="G4369">
        <v>0</v>
      </c>
      <c r="H4369">
        <v>0</v>
      </c>
    </row>
    <row r="4370" spans="1:8" x14ac:dyDescent="0.25">
      <c r="A4370" t="s">
        <v>628</v>
      </c>
      <c r="B4370" t="s">
        <v>162</v>
      </c>
      <c r="C4370" t="s">
        <v>163</v>
      </c>
      <c r="D4370" t="s">
        <v>683</v>
      </c>
      <c r="E4370" t="s">
        <v>91</v>
      </c>
      <c r="F4370" t="s">
        <v>629</v>
      </c>
      <c r="G4370">
        <v>0.91233644859813101</v>
      </c>
      <c r="H4370">
        <v>4100.04</v>
      </c>
    </row>
    <row r="4371" spans="1:8" x14ac:dyDescent="0.25">
      <c r="A4371" t="s">
        <v>628</v>
      </c>
      <c r="B4371" t="s">
        <v>405</v>
      </c>
      <c r="C4371" t="s">
        <v>406</v>
      </c>
      <c r="D4371" t="s">
        <v>684</v>
      </c>
      <c r="E4371" t="s">
        <v>91</v>
      </c>
      <c r="F4371" t="s">
        <v>629</v>
      </c>
      <c r="G4371">
        <v>0.122385402759235</v>
      </c>
      <c r="H4371">
        <v>550</v>
      </c>
    </row>
    <row r="4372" spans="1:8" x14ac:dyDescent="0.25">
      <c r="A4372" t="s">
        <v>628</v>
      </c>
      <c r="B4372" t="s">
        <v>195</v>
      </c>
      <c r="C4372" t="s">
        <v>196</v>
      </c>
      <c r="D4372" t="s">
        <v>685</v>
      </c>
      <c r="E4372" t="s">
        <v>91</v>
      </c>
      <c r="F4372" t="s">
        <v>629</v>
      </c>
      <c r="G4372">
        <v>0.40943480195816601</v>
      </c>
      <c r="H4372">
        <v>1840</v>
      </c>
    </row>
    <row r="4373" spans="1:8" x14ac:dyDescent="0.25">
      <c r="A4373" t="s">
        <v>628</v>
      </c>
      <c r="B4373">
        <v>24</v>
      </c>
      <c r="C4373" t="s">
        <v>431</v>
      </c>
      <c r="D4373" t="s">
        <v>567</v>
      </c>
      <c r="E4373" t="s">
        <v>79</v>
      </c>
      <c r="F4373" t="s">
        <v>629</v>
      </c>
      <c r="G4373">
        <v>0.93380062305295997</v>
      </c>
      <c r="H4373">
        <v>4196.5</v>
      </c>
    </row>
    <row r="4374" spans="1:8" x14ac:dyDescent="0.25">
      <c r="A4374" t="s">
        <v>628</v>
      </c>
      <c r="B4374" t="s">
        <v>249</v>
      </c>
      <c r="C4374" t="s">
        <v>250</v>
      </c>
      <c r="D4374" t="s">
        <v>686</v>
      </c>
      <c r="E4374" t="s">
        <v>91</v>
      </c>
      <c r="F4374" t="s">
        <v>629</v>
      </c>
      <c r="G4374">
        <v>0.40665331553181999</v>
      </c>
      <c r="H4374">
        <v>1827.5</v>
      </c>
    </row>
    <row r="4375" spans="1:8" x14ac:dyDescent="0.25">
      <c r="A4375" t="s">
        <v>628</v>
      </c>
      <c r="B4375" t="s">
        <v>366</v>
      </c>
      <c r="C4375" t="s">
        <v>367</v>
      </c>
      <c r="D4375" t="s">
        <v>687</v>
      </c>
      <c r="E4375" t="s">
        <v>91</v>
      </c>
      <c r="F4375" t="s">
        <v>629</v>
      </c>
      <c r="G4375">
        <v>0</v>
      </c>
      <c r="H4375">
        <v>0</v>
      </c>
    </row>
    <row r="4376" spans="1:8" x14ac:dyDescent="0.25">
      <c r="A4376" t="s">
        <v>628</v>
      </c>
      <c r="B4376">
        <v>36</v>
      </c>
      <c r="C4376" t="s">
        <v>443</v>
      </c>
      <c r="D4376" t="s">
        <v>579</v>
      </c>
      <c r="E4376" t="s">
        <v>79</v>
      </c>
      <c r="F4376" t="s">
        <v>629</v>
      </c>
      <c r="G4376">
        <v>20.424550511793498</v>
      </c>
      <c r="H4376">
        <v>91787.93</v>
      </c>
    </row>
    <row r="4377" spans="1:8" x14ac:dyDescent="0.25">
      <c r="A4377" t="s">
        <v>628</v>
      </c>
      <c r="B4377">
        <v>97</v>
      </c>
      <c r="C4377" t="s">
        <v>116</v>
      </c>
      <c r="D4377" t="s">
        <v>688</v>
      </c>
      <c r="E4377" t="s">
        <v>91</v>
      </c>
      <c r="F4377" t="s">
        <v>629</v>
      </c>
      <c r="G4377">
        <v>0</v>
      </c>
      <c r="H4377">
        <v>0</v>
      </c>
    </row>
    <row r="4378" spans="1:8" x14ac:dyDescent="0.25">
      <c r="A4378" t="s">
        <v>628</v>
      </c>
      <c r="B4378">
        <v>25</v>
      </c>
      <c r="C4378" t="s">
        <v>432</v>
      </c>
      <c r="D4378" t="s">
        <v>568</v>
      </c>
      <c r="E4378" t="s">
        <v>79</v>
      </c>
      <c r="F4378" t="s">
        <v>629</v>
      </c>
      <c r="G4378">
        <v>1.7036048064085401</v>
      </c>
      <c r="H4378">
        <v>7656</v>
      </c>
    </row>
    <row r="4379" spans="1:8" x14ac:dyDescent="0.25">
      <c r="A4379" t="s">
        <v>628</v>
      </c>
      <c r="B4379" t="s">
        <v>348</v>
      </c>
      <c r="C4379" t="s">
        <v>349</v>
      </c>
      <c r="D4379" t="s">
        <v>350</v>
      </c>
      <c r="E4379" t="s">
        <v>91</v>
      </c>
      <c r="F4379" t="s">
        <v>629</v>
      </c>
      <c r="G4379">
        <v>0.56786826880284802</v>
      </c>
      <c r="H4379">
        <v>2552</v>
      </c>
    </row>
    <row r="4380" spans="1:8" x14ac:dyDescent="0.25">
      <c r="A4380" t="s">
        <v>628</v>
      </c>
      <c r="B4380">
        <v>26</v>
      </c>
      <c r="C4380" t="s">
        <v>433</v>
      </c>
      <c r="D4380" t="s">
        <v>569</v>
      </c>
      <c r="E4380" t="s">
        <v>79</v>
      </c>
      <c r="F4380" t="s">
        <v>629</v>
      </c>
      <c r="G4380">
        <v>2.4411214953271001</v>
      </c>
      <c r="H4380">
        <v>10970.4</v>
      </c>
    </row>
    <row r="4381" spans="1:8" x14ac:dyDescent="0.25">
      <c r="A4381" t="s">
        <v>628</v>
      </c>
      <c r="B4381">
        <v>89</v>
      </c>
      <c r="C4381" t="s">
        <v>104</v>
      </c>
      <c r="D4381" t="s">
        <v>689</v>
      </c>
      <c r="E4381" t="s">
        <v>91</v>
      </c>
      <c r="F4381" t="s">
        <v>629</v>
      </c>
      <c r="G4381">
        <v>1.3351134846461899E-3</v>
      </c>
      <c r="H4381">
        <v>6</v>
      </c>
    </row>
    <row r="4382" spans="1:8" x14ac:dyDescent="0.25">
      <c r="A4382" t="s">
        <v>628</v>
      </c>
      <c r="B4382">
        <v>27</v>
      </c>
      <c r="C4382" t="s">
        <v>434</v>
      </c>
      <c r="D4382" t="s">
        <v>570</v>
      </c>
      <c r="E4382" t="s">
        <v>79</v>
      </c>
      <c r="F4382" t="s">
        <v>629</v>
      </c>
      <c r="G4382">
        <v>2.1042456608811699</v>
      </c>
      <c r="H4382">
        <v>9456.48</v>
      </c>
    </row>
    <row r="4383" spans="1:8" x14ac:dyDescent="0.25">
      <c r="A4383" t="s">
        <v>628</v>
      </c>
      <c r="B4383">
        <v>28</v>
      </c>
      <c r="C4383" t="s">
        <v>435</v>
      </c>
      <c r="D4383" t="s">
        <v>571</v>
      </c>
      <c r="E4383" t="s">
        <v>79</v>
      </c>
      <c r="F4383" t="s">
        <v>629</v>
      </c>
      <c r="G4383">
        <v>0.643012906097018</v>
      </c>
      <c r="H4383">
        <v>2889.7</v>
      </c>
    </row>
    <row r="4384" spans="1:8" x14ac:dyDescent="0.25">
      <c r="A4384" t="s">
        <v>628</v>
      </c>
      <c r="B4384" t="s">
        <v>201</v>
      </c>
      <c r="C4384" t="s">
        <v>202</v>
      </c>
      <c r="D4384" t="s">
        <v>690</v>
      </c>
      <c r="E4384" t="s">
        <v>91</v>
      </c>
      <c r="F4384" t="s">
        <v>629</v>
      </c>
      <c r="G4384">
        <v>12.283044058745</v>
      </c>
      <c r="H4384">
        <v>55200</v>
      </c>
    </row>
    <row r="4385" spans="1:8" x14ac:dyDescent="0.25">
      <c r="A4385" t="s">
        <v>628</v>
      </c>
      <c r="B4385" t="s">
        <v>384</v>
      </c>
      <c r="C4385" t="s">
        <v>385</v>
      </c>
      <c r="D4385" t="s">
        <v>691</v>
      </c>
      <c r="E4385" t="s">
        <v>91</v>
      </c>
      <c r="F4385" t="s">
        <v>629</v>
      </c>
      <c r="G4385">
        <v>0.13556964842011601</v>
      </c>
      <c r="H4385">
        <v>609.25</v>
      </c>
    </row>
    <row r="4386" spans="1:8" x14ac:dyDescent="0.25">
      <c r="A4386" t="s">
        <v>628</v>
      </c>
      <c r="B4386" t="s">
        <v>144</v>
      </c>
      <c r="C4386" t="s">
        <v>145</v>
      </c>
      <c r="D4386" t="s">
        <v>692</v>
      </c>
      <c r="E4386" t="s">
        <v>91</v>
      </c>
      <c r="F4386" t="s">
        <v>629</v>
      </c>
      <c r="G4386">
        <v>0</v>
      </c>
      <c r="H4386">
        <v>0</v>
      </c>
    </row>
    <row r="4387" spans="1:8" x14ac:dyDescent="0.25">
      <c r="A4387" t="s">
        <v>628</v>
      </c>
      <c r="B4387" t="s">
        <v>129</v>
      </c>
      <c r="C4387" t="s">
        <v>130</v>
      </c>
      <c r="D4387" t="s">
        <v>693</v>
      </c>
      <c r="E4387" t="s">
        <v>91</v>
      </c>
      <c r="F4387" t="s">
        <v>629</v>
      </c>
      <c r="G4387">
        <v>0.86728971962616797</v>
      </c>
      <c r="H4387">
        <v>3897.6</v>
      </c>
    </row>
    <row r="4388" spans="1:8" x14ac:dyDescent="0.25">
      <c r="A4388" t="s">
        <v>628</v>
      </c>
      <c r="B4388" t="s">
        <v>204</v>
      </c>
      <c r="C4388" t="s">
        <v>205</v>
      </c>
      <c r="D4388" t="s">
        <v>694</v>
      </c>
      <c r="E4388" t="s">
        <v>91</v>
      </c>
      <c r="F4388" t="s">
        <v>629</v>
      </c>
      <c r="G4388">
        <v>0.12906097018246601</v>
      </c>
      <c r="H4388">
        <v>580</v>
      </c>
    </row>
    <row r="4389" spans="1:8" x14ac:dyDescent="0.25">
      <c r="A4389" t="s">
        <v>628</v>
      </c>
      <c r="B4389" t="s">
        <v>354</v>
      </c>
      <c r="C4389" t="s">
        <v>355</v>
      </c>
      <c r="D4389" t="s">
        <v>356</v>
      </c>
      <c r="E4389" t="s">
        <v>91</v>
      </c>
      <c r="F4389" t="s">
        <v>629</v>
      </c>
      <c r="G4389">
        <v>0</v>
      </c>
      <c r="H4389">
        <v>0</v>
      </c>
    </row>
    <row r="4390" spans="1:8" x14ac:dyDescent="0.25">
      <c r="A4390" t="s">
        <v>628</v>
      </c>
      <c r="B4390" t="s">
        <v>261</v>
      </c>
      <c r="C4390" t="s">
        <v>262</v>
      </c>
      <c r="D4390" t="s">
        <v>695</v>
      </c>
      <c r="E4390" t="s">
        <v>91</v>
      </c>
      <c r="F4390" t="s">
        <v>629</v>
      </c>
      <c r="G4390">
        <v>0</v>
      </c>
      <c r="H4390">
        <v>0</v>
      </c>
    </row>
    <row r="4391" spans="1:8" x14ac:dyDescent="0.25">
      <c r="A4391" t="s">
        <v>628</v>
      </c>
      <c r="B4391">
        <v>94</v>
      </c>
      <c r="C4391" t="s">
        <v>112</v>
      </c>
      <c r="D4391" t="s">
        <v>696</v>
      </c>
      <c r="E4391" t="s">
        <v>91</v>
      </c>
      <c r="F4391" t="s">
        <v>629</v>
      </c>
      <c r="G4391">
        <v>0.95015576323987505</v>
      </c>
      <c r="H4391">
        <v>4270</v>
      </c>
    </row>
    <row r="4392" spans="1:8" x14ac:dyDescent="0.25">
      <c r="A4392" t="s">
        <v>628</v>
      </c>
      <c r="B4392">
        <v>95</v>
      </c>
      <c r="C4392" t="s">
        <v>114</v>
      </c>
      <c r="D4392" t="s">
        <v>115</v>
      </c>
      <c r="E4392" t="s">
        <v>91</v>
      </c>
      <c r="F4392" t="s">
        <v>629</v>
      </c>
      <c r="G4392">
        <v>0.36838006230529602</v>
      </c>
      <c r="H4392">
        <v>1655.5</v>
      </c>
    </row>
    <row r="4393" spans="1:8" x14ac:dyDescent="0.25">
      <c r="A4393" t="s">
        <v>628</v>
      </c>
      <c r="B4393">
        <v>29</v>
      </c>
      <c r="C4393" t="s">
        <v>436</v>
      </c>
      <c r="D4393" t="s">
        <v>572</v>
      </c>
      <c r="E4393" t="s">
        <v>79</v>
      </c>
      <c r="F4393" t="s">
        <v>629</v>
      </c>
      <c r="G4393">
        <v>0</v>
      </c>
      <c r="H4393">
        <v>0</v>
      </c>
    </row>
    <row r="4394" spans="1:8" x14ac:dyDescent="0.25">
      <c r="A4394" t="s">
        <v>628</v>
      </c>
      <c r="B4394">
        <v>30</v>
      </c>
      <c r="C4394" t="s">
        <v>437</v>
      </c>
      <c r="D4394" t="s">
        <v>573</v>
      </c>
      <c r="E4394" t="s">
        <v>79</v>
      </c>
      <c r="F4394" t="s">
        <v>629</v>
      </c>
      <c r="G4394">
        <v>11.602576769025401</v>
      </c>
      <c r="H4394">
        <v>52141.98</v>
      </c>
    </row>
    <row r="4395" spans="1:8" x14ac:dyDescent="0.25">
      <c r="A4395" t="s">
        <v>628</v>
      </c>
      <c r="B4395" t="s">
        <v>147</v>
      </c>
      <c r="C4395" t="s">
        <v>148</v>
      </c>
      <c r="D4395" t="s">
        <v>697</v>
      </c>
      <c r="E4395" t="s">
        <v>91</v>
      </c>
      <c r="F4395" t="s">
        <v>629</v>
      </c>
      <c r="G4395">
        <v>0</v>
      </c>
      <c r="H4395">
        <v>0</v>
      </c>
    </row>
    <row r="4396" spans="1:8" x14ac:dyDescent="0.25">
      <c r="A4396" t="s">
        <v>628</v>
      </c>
      <c r="B4396">
        <v>31</v>
      </c>
      <c r="C4396" t="s">
        <v>438</v>
      </c>
      <c r="D4396" t="s">
        <v>574</v>
      </c>
      <c r="E4396" t="s">
        <v>79</v>
      </c>
      <c r="F4396" t="s">
        <v>629</v>
      </c>
      <c r="G4396">
        <v>0.85631953716065901</v>
      </c>
      <c r="H4396">
        <v>3848.3</v>
      </c>
    </row>
    <row r="4397" spans="1:8" x14ac:dyDescent="0.25">
      <c r="A4397" t="s">
        <v>628</v>
      </c>
      <c r="B4397">
        <v>92</v>
      </c>
      <c r="C4397" t="s">
        <v>108</v>
      </c>
      <c r="D4397" t="s">
        <v>698</v>
      </c>
      <c r="E4397" t="s">
        <v>91</v>
      </c>
      <c r="F4397" t="s">
        <v>629</v>
      </c>
      <c r="G4397">
        <v>0</v>
      </c>
      <c r="H4397">
        <v>0</v>
      </c>
    </row>
    <row r="4398" spans="1:8" x14ac:dyDescent="0.25">
      <c r="A4398" t="s">
        <v>628</v>
      </c>
      <c r="B4398" t="s">
        <v>315</v>
      </c>
      <c r="C4398" t="s">
        <v>316</v>
      </c>
      <c r="D4398" t="s">
        <v>699</v>
      </c>
      <c r="E4398" t="s">
        <v>91</v>
      </c>
      <c r="F4398" t="s">
        <v>629</v>
      </c>
      <c r="G4398">
        <v>0</v>
      </c>
      <c r="H4398">
        <v>0</v>
      </c>
    </row>
    <row r="4399" spans="1:8" x14ac:dyDescent="0.25">
      <c r="A4399" t="s">
        <v>628</v>
      </c>
      <c r="B4399">
        <v>91</v>
      </c>
      <c r="C4399" t="s">
        <v>106</v>
      </c>
      <c r="D4399" t="s">
        <v>107</v>
      </c>
      <c r="E4399" t="s">
        <v>91</v>
      </c>
      <c r="F4399" t="s">
        <v>629</v>
      </c>
      <c r="G4399">
        <v>0.30596350689808599</v>
      </c>
      <c r="H4399">
        <v>1375</v>
      </c>
    </row>
    <row r="4400" spans="1:8" x14ac:dyDescent="0.25">
      <c r="A4400" t="s">
        <v>628</v>
      </c>
      <c r="B4400" t="s">
        <v>336</v>
      </c>
      <c r="C4400" t="s">
        <v>337</v>
      </c>
      <c r="D4400" t="s">
        <v>700</v>
      </c>
      <c r="E4400" t="s">
        <v>91</v>
      </c>
      <c r="F4400" t="s">
        <v>629</v>
      </c>
      <c r="G4400">
        <v>0.25812194036493102</v>
      </c>
      <c r="H4400">
        <v>1160</v>
      </c>
    </row>
    <row r="4401" spans="1:8" x14ac:dyDescent="0.25">
      <c r="A4401" t="s">
        <v>628</v>
      </c>
      <c r="B4401" t="s">
        <v>297</v>
      </c>
      <c r="C4401" t="s">
        <v>298</v>
      </c>
      <c r="D4401" t="s">
        <v>701</v>
      </c>
      <c r="E4401" t="s">
        <v>91</v>
      </c>
      <c r="F4401" t="s">
        <v>629</v>
      </c>
      <c r="G4401">
        <v>0.38326657765910099</v>
      </c>
      <c r="H4401">
        <v>1722.4</v>
      </c>
    </row>
    <row r="4402" spans="1:8" x14ac:dyDescent="0.25">
      <c r="A4402" t="s">
        <v>628</v>
      </c>
      <c r="B4402" t="s">
        <v>363</v>
      </c>
      <c r="C4402" t="s">
        <v>364</v>
      </c>
      <c r="D4402" t="s">
        <v>365</v>
      </c>
      <c r="E4402" t="s">
        <v>91</v>
      </c>
      <c r="F4402" t="s">
        <v>629</v>
      </c>
      <c r="G4402">
        <v>0.45260347129506001</v>
      </c>
      <c r="H4402">
        <v>2034</v>
      </c>
    </row>
    <row r="4403" spans="1:8" x14ac:dyDescent="0.25">
      <c r="A4403" t="s">
        <v>628</v>
      </c>
      <c r="B4403" t="s">
        <v>258</v>
      </c>
      <c r="C4403" t="s">
        <v>259</v>
      </c>
      <c r="D4403" t="s">
        <v>260</v>
      </c>
      <c r="E4403" t="s">
        <v>91</v>
      </c>
      <c r="F4403" t="s">
        <v>629</v>
      </c>
      <c r="G4403">
        <v>1.2906097018246601</v>
      </c>
      <c r="H4403">
        <v>5800</v>
      </c>
    </row>
    <row r="4404" spans="1:8" x14ac:dyDescent="0.25">
      <c r="A4404" t="s">
        <v>628</v>
      </c>
      <c r="B4404" t="s">
        <v>312</v>
      </c>
      <c r="C4404" t="s">
        <v>313</v>
      </c>
      <c r="D4404" t="s">
        <v>702</v>
      </c>
      <c r="E4404" t="s">
        <v>91</v>
      </c>
      <c r="F4404" t="s">
        <v>629</v>
      </c>
      <c r="G4404">
        <v>0.29839786381842498</v>
      </c>
      <c r="H4404">
        <v>1341</v>
      </c>
    </row>
    <row r="4405" spans="1:8" x14ac:dyDescent="0.25">
      <c r="A4405" t="s">
        <v>628</v>
      </c>
      <c r="B4405" t="s">
        <v>360</v>
      </c>
      <c r="C4405" t="s">
        <v>361</v>
      </c>
      <c r="D4405" t="s">
        <v>703</v>
      </c>
      <c r="E4405" t="s">
        <v>91</v>
      </c>
      <c r="F4405" t="s">
        <v>629</v>
      </c>
      <c r="G4405">
        <v>0.258649310191366</v>
      </c>
      <c r="H4405">
        <v>1162.3699999999999</v>
      </c>
    </row>
    <row r="4406" spans="1:8" x14ac:dyDescent="0.25">
      <c r="A4406" t="s">
        <v>628</v>
      </c>
      <c r="B4406" t="s">
        <v>252</v>
      </c>
      <c r="C4406" t="s">
        <v>253</v>
      </c>
      <c r="D4406" t="s">
        <v>704</v>
      </c>
      <c r="E4406" t="s">
        <v>91</v>
      </c>
      <c r="F4406" t="s">
        <v>629</v>
      </c>
      <c r="G4406">
        <v>0.71651090342679102</v>
      </c>
      <c r="H4406">
        <v>3220</v>
      </c>
    </row>
    <row r="4407" spans="1:8" x14ac:dyDescent="0.25">
      <c r="A4407" t="s">
        <v>628</v>
      </c>
      <c r="B4407" t="s">
        <v>276</v>
      </c>
      <c r="C4407" t="s">
        <v>277</v>
      </c>
      <c r="D4407" t="s">
        <v>705</v>
      </c>
      <c r="E4407" t="s">
        <v>91</v>
      </c>
      <c r="F4407" t="s">
        <v>629</v>
      </c>
      <c r="G4407">
        <v>0.22830440587449899</v>
      </c>
      <c r="H4407">
        <v>1026</v>
      </c>
    </row>
    <row r="4408" spans="1:8" x14ac:dyDescent="0.25">
      <c r="A4408" t="s">
        <v>628</v>
      </c>
      <c r="B4408" t="s">
        <v>327</v>
      </c>
      <c r="C4408" t="s">
        <v>328</v>
      </c>
      <c r="D4408" t="s">
        <v>329</v>
      </c>
      <c r="E4408" t="s">
        <v>91</v>
      </c>
      <c r="F4408" t="s">
        <v>629</v>
      </c>
      <c r="G4408">
        <v>0.29372496662216302</v>
      </c>
      <c r="H4408">
        <v>1320</v>
      </c>
    </row>
    <row r="4409" spans="1:8" x14ac:dyDescent="0.25">
      <c r="A4409" t="s">
        <v>628</v>
      </c>
      <c r="B4409">
        <v>81</v>
      </c>
      <c r="C4409" t="s">
        <v>94</v>
      </c>
      <c r="D4409" t="s">
        <v>95</v>
      </c>
      <c r="E4409" t="s">
        <v>91</v>
      </c>
      <c r="F4409" t="s">
        <v>629</v>
      </c>
      <c r="G4409">
        <v>0</v>
      </c>
      <c r="H4409">
        <v>0</v>
      </c>
    </row>
    <row r="4410" spans="1:8" x14ac:dyDescent="0.25">
      <c r="A4410" t="s">
        <v>628</v>
      </c>
      <c r="B4410" t="s">
        <v>378</v>
      </c>
      <c r="C4410" t="s">
        <v>379</v>
      </c>
      <c r="D4410" t="s">
        <v>380</v>
      </c>
      <c r="E4410" t="s">
        <v>91</v>
      </c>
      <c r="F4410" t="s">
        <v>629</v>
      </c>
      <c r="G4410">
        <v>0.28393413440142401</v>
      </c>
      <c r="H4410">
        <v>1276</v>
      </c>
    </row>
    <row r="4411" spans="1:8" x14ac:dyDescent="0.25">
      <c r="A4411" t="s">
        <v>628</v>
      </c>
      <c r="B4411">
        <v>32</v>
      </c>
      <c r="C4411" t="s">
        <v>439</v>
      </c>
      <c r="D4411" t="s">
        <v>706</v>
      </c>
      <c r="E4411" t="s">
        <v>79</v>
      </c>
      <c r="F4411" t="s">
        <v>629</v>
      </c>
      <c r="G4411">
        <v>0.12906097018246601</v>
      </c>
      <c r="H4411">
        <v>580</v>
      </c>
    </row>
    <row r="4412" spans="1:8" x14ac:dyDescent="0.25">
      <c r="A4412" t="s">
        <v>628</v>
      </c>
      <c r="B4412" t="s">
        <v>156</v>
      </c>
      <c r="C4412" t="s">
        <v>157</v>
      </c>
      <c r="D4412" t="s">
        <v>575</v>
      </c>
      <c r="E4412" t="s">
        <v>91</v>
      </c>
      <c r="F4412" t="s">
        <v>629</v>
      </c>
      <c r="G4412">
        <v>8.2443257676902508</v>
      </c>
      <c r="H4412">
        <v>37050</v>
      </c>
    </row>
    <row r="4413" spans="1:8" x14ac:dyDescent="0.25">
      <c r="A4413" t="s">
        <v>628</v>
      </c>
      <c r="B4413" t="s">
        <v>372</v>
      </c>
      <c r="C4413" t="s">
        <v>373</v>
      </c>
      <c r="D4413" t="s">
        <v>707</v>
      </c>
      <c r="E4413" t="s">
        <v>91</v>
      </c>
      <c r="F4413" t="s">
        <v>629</v>
      </c>
      <c r="G4413">
        <v>0.105841121495327</v>
      </c>
      <c r="H4413">
        <v>475.65</v>
      </c>
    </row>
    <row r="4414" spans="1:8" x14ac:dyDescent="0.25">
      <c r="A4414" t="s">
        <v>628</v>
      </c>
      <c r="B4414">
        <v>33</v>
      </c>
      <c r="C4414" t="s">
        <v>440</v>
      </c>
      <c r="D4414" t="s">
        <v>576</v>
      </c>
      <c r="E4414" t="s">
        <v>79</v>
      </c>
      <c r="F4414" t="s">
        <v>629</v>
      </c>
      <c r="G4414">
        <v>14.774879839786401</v>
      </c>
      <c r="H4414">
        <v>66398.31</v>
      </c>
    </row>
    <row r="4415" spans="1:8" x14ac:dyDescent="0.25">
      <c r="A4415" t="s">
        <v>628</v>
      </c>
      <c r="B4415">
        <v>34</v>
      </c>
      <c r="C4415" t="s">
        <v>441</v>
      </c>
      <c r="D4415" t="s">
        <v>577</v>
      </c>
      <c r="E4415" t="s">
        <v>79</v>
      </c>
      <c r="F4415" t="s">
        <v>629</v>
      </c>
      <c r="G4415">
        <v>0.49063195371606599</v>
      </c>
      <c r="H4415">
        <v>2204.9</v>
      </c>
    </row>
    <row r="4416" spans="1:8" x14ac:dyDescent="0.25">
      <c r="A4416" t="s">
        <v>628</v>
      </c>
      <c r="B4416">
        <v>35</v>
      </c>
      <c r="C4416" t="s">
        <v>442</v>
      </c>
      <c r="D4416" t="s">
        <v>578</v>
      </c>
      <c r="E4416" t="s">
        <v>79</v>
      </c>
      <c r="F4416" t="s">
        <v>629</v>
      </c>
      <c r="G4416">
        <v>13.531468624833099</v>
      </c>
      <c r="H4416">
        <v>60810.42</v>
      </c>
    </row>
    <row r="4417" spans="1:8" x14ac:dyDescent="0.25">
      <c r="A4417" t="s">
        <v>628</v>
      </c>
      <c r="B4417" t="s">
        <v>288</v>
      </c>
      <c r="C4417" t="s">
        <v>289</v>
      </c>
      <c r="D4417" t="s">
        <v>708</v>
      </c>
      <c r="E4417" t="s">
        <v>91</v>
      </c>
      <c r="F4417" t="s">
        <v>629</v>
      </c>
      <c r="G4417">
        <v>0.25242545616377399</v>
      </c>
      <c r="H4417">
        <v>1134.4000000000001</v>
      </c>
    </row>
    <row r="4418" spans="1:8" x14ac:dyDescent="0.25">
      <c r="A4418" t="s">
        <v>628</v>
      </c>
      <c r="B4418" t="s">
        <v>333</v>
      </c>
      <c r="C4418" t="s">
        <v>334</v>
      </c>
      <c r="D4418" t="s">
        <v>709</v>
      </c>
      <c r="E4418" t="s">
        <v>91</v>
      </c>
      <c r="F4418" t="s">
        <v>629</v>
      </c>
      <c r="G4418">
        <v>0</v>
      </c>
      <c r="H4418">
        <v>0</v>
      </c>
    </row>
    <row r="4419" spans="1:8" x14ac:dyDescent="0.25">
      <c r="A4419" t="s">
        <v>628</v>
      </c>
      <c r="B4419" t="s">
        <v>330</v>
      </c>
      <c r="C4419" t="s">
        <v>331</v>
      </c>
      <c r="D4419" t="s">
        <v>710</v>
      </c>
      <c r="E4419" t="s">
        <v>91</v>
      </c>
      <c r="F4419" t="s">
        <v>629</v>
      </c>
      <c r="G4419">
        <v>0</v>
      </c>
      <c r="H4419">
        <v>0</v>
      </c>
    </row>
    <row r="4420" spans="1:8" x14ac:dyDescent="0.25">
      <c r="A4420" t="s">
        <v>628</v>
      </c>
      <c r="B4420">
        <v>41</v>
      </c>
      <c r="C4420" t="s">
        <v>489</v>
      </c>
      <c r="D4420" t="s">
        <v>711</v>
      </c>
      <c r="E4420" t="s">
        <v>453</v>
      </c>
      <c r="F4420" t="s">
        <v>629</v>
      </c>
      <c r="G4420">
        <v>8.8951935914552696</v>
      </c>
      <c r="H4420">
        <v>39975</v>
      </c>
    </row>
    <row r="4421" spans="1:8" x14ac:dyDescent="0.25">
      <c r="A4421" t="s">
        <v>628</v>
      </c>
      <c r="B4421">
        <v>70</v>
      </c>
      <c r="C4421" t="s">
        <v>498</v>
      </c>
      <c r="D4421" t="s">
        <v>613</v>
      </c>
      <c r="E4421" t="s">
        <v>453</v>
      </c>
      <c r="F4421" t="s">
        <v>629</v>
      </c>
      <c r="G4421">
        <v>0</v>
      </c>
      <c r="H4421">
        <v>0</v>
      </c>
    </row>
    <row r="4422" spans="1:8" x14ac:dyDescent="0.25">
      <c r="A4422" t="s">
        <v>628</v>
      </c>
      <c r="B4422">
        <v>71</v>
      </c>
      <c r="C4422" t="s">
        <v>499</v>
      </c>
      <c r="D4422" t="s">
        <v>614</v>
      </c>
      <c r="E4422" t="s">
        <v>453</v>
      </c>
      <c r="F4422" t="s">
        <v>629</v>
      </c>
      <c r="G4422">
        <v>0</v>
      </c>
      <c r="H4422">
        <v>0</v>
      </c>
    </row>
    <row r="4423" spans="1:8" x14ac:dyDescent="0.25">
      <c r="A4423" t="s">
        <v>628</v>
      </c>
      <c r="B4423">
        <v>72</v>
      </c>
      <c r="C4423" t="s">
        <v>601</v>
      </c>
      <c r="D4423" t="s">
        <v>615</v>
      </c>
      <c r="E4423" t="s">
        <v>453</v>
      </c>
      <c r="F4423" t="s">
        <v>629</v>
      </c>
      <c r="G4423">
        <v>0</v>
      </c>
      <c r="H4423">
        <v>0</v>
      </c>
    </row>
    <row r="4424" spans="1:8" x14ac:dyDescent="0.25">
      <c r="A4424" t="s">
        <v>628</v>
      </c>
      <c r="B4424">
        <v>73</v>
      </c>
      <c r="C4424" t="s">
        <v>500</v>
      </c>
      <c r="D4424" t="s">
        <v>616</v>
      </c>
      <c r="E4424" t="s">
        <v>453</v>
      </c>
      <c r="F4424" t="s">
        <v>629</v>
      </c>
      <c r="G4424">
        <v>0</v>
      </c>
      <c r="H4424">
        <v>0</v>
      </c>
    </row>
    <row r="4425" spans="1:8" x14ac:dyDescent="0.25">
      <c r="A4425" t="s">
        <v>628</v>
      </c>
      <c r="B4425" t="s">
        <v>408</v>
      </c>
      <c r="C4425" t="s">
        <v>409</v>
      </c>
      <c r="D4425" t="s">
        <v>410</v>
      </c>
      <c r="E4425" t="s">
        <v>91</v>
      </c>
      <c r="F4425" t="s">
        <v>712</v>
      </c>
      <c r="G4425">
        <v>0</v>
      </c>
      <c r="H4425">
        <v>0</v>
      </c>
    </row>
    <row r="4426" spans="1:8" x14ac:dyDescent="0.25">
      <c r="A4426" t="s">
        <v>628</v>
      </c>
      <c r="B4426">
        <v>1</v>
      </c>
      <c r="C4426" t="s">
        <v>78</v>
      </c>
      <c r="D4426" t="s">
        <v>543</v>
      </c>
      <c r="E4426" t="s">
        <v>79</v>
      </c>
      <c r="F4426" t="s">
        <v>712</v>
      </c>
      <c r="G4426">
        <v>0</v>
      </c>
      <c r="H4426">
        <v>164670.31</v>
      </c>
    </row>
    <row r="4427" spans="1:8" x14ac:dyDescent="0.25">
      <c r="A4427" t="s">
        <v>628</v>
      </c>
      <c r="B4427" t="s">
        <v>381</v>
      </c>
      <c r="C4427" t="s">
        <v>382</v>
      </c>
      <c r="D4427" t="s">
        <v>383</v>
      </c>
      <c r="E4427" t="s">
        <v>91</v>
      </c>
      <c r="F4427" t="s">
        <v>712</v>
      </c>
      <c r="G4427">
        <v>0</v>
      </c>
      <c r="H4427">
        <v>0</v>
      </c>
    </row>
    <row r="4428" spans="1:8" x14ac:dyDescent="0.25">
      <c r="A4428" t="s">
        <v>628</v>
      </c>
      <c r="B4428" t="s">
        <v>165</v>
      </c>
      <c r="C4428" t="s">
        <v>166</v>
      </c>
      <c r="D4428" t="s">
        <v>630</v>
      </c>
      <c r="E4428" t="s">
        <v>91</v>
      </c>
      <c r="F4428" t="s">
        <v>712</v>
      </c>
      <c r="G4428">
        <v>0</v>
      </c>
      <c r="H4428">
        <v>0</v>
      </c>
    </row>
    <row r="4429" spans="1:8" x14ac:dyDescent="0.25">
      <c r="A4429" t="s">
        <v>628</v>
      </c>
      <c r="B4429">
        <v>74</v>
      </c>
      <c r="C4429" t="s">
        <v>92</v>
      </c>
      <c r="D4429" t="s">
        <v>631</v>
      </c>
      <c r="E4429" t="s">
        <v>91</v>
      </c>
      <c r="F4429" t="s">
        <v>712</v>
      </c>
      <c r="G4429">
        <v>0</v>
      </c>
      <c r="H4429">
        <v>0</v>
      </c>
    </row>
    <row r="4430" spans="1:8" x14ac:dyDescent="0.25">
      <c r="A4430" t="s">
        <v>628</v>
      </c>
      <c r="B4430" t="s">
        <v>594</v>
      </c>
      <c r="C4430" t="s">
        <v>595</v>
      </c>
      <c r="D4430" t="s">
        <v>632</v>
      </c>
      <c r="E4430" t="s">
        <v>91</v>
      </c>
      <c r="F4430" t="s">
        <v>712</v>
      </c>
      <c r="G4430">
        <v>0</v>
      </c>
      <c r="H4430">
        <v>0</v>
      </c>
    </row>
    <row r="4431" spans="1:8" x14ac:dyDescent="0.25">
      <c r="A4431" t="s">
        <v>628</v>
      </c>
      <c r="B4431">
        <v>83</v>
      </c>
      <c r="C4431" t="s">
        <v>98</v>
      </c>
      <c r="D4431" t="s">
        <v>633</v>
      </c>
      <c r="E4431" t="s">
        <v>91</v>
      </c>
      <c r="F4431" t="s">
        <v>712</v>
      </c>
      <c r="G4431">
        <v>0</v>
      </c>
      <c r="H4431">
        <v>0</v>
      </c>
    </row>
    <row r="4432" spans="1:8" x14ac:dyDescent="0.25">
      <c r="A4432" t="s">
        <v>628</v>
      </c>
      <c r="B4432" t="s">
        <v>339</v>
      </c>
      <c r="C4432" t="s">
        <v>340</v>
      </c>
      <c r="D4432" t="s">
        <v>634</v>
      </c>
      <c r="E4432" t="s">
        <v>91</v>
      </c>
      <c r="F4432" t="s">
        <v>712</v>
      </c>
      <c r="G4432">
        <v>0</v>
      </c>
      <c r="H4432">
        <v>0</v>
      </c>
    </row>
    <row r="4433" spans="1:8" x14ac:dyDescent="0.25">
      <c r="A4433" t="s">
        <v>628</v>
      </c>
      <c r="B4433" t="s">
        <v>369</v>
      </c>
      <c r="C4433" t="s">
        <v>370</v>
      </c>
      <c r="D4433" t="s">
        <v>371</v>
      </c>
      <c r="E4433" t="s">
        <v>91</v>
      </c>
      <c r="F4433" t="s">
        <v>712</v>
      </c>
      <c r="G4433">
        <v>0</v>
      </c>
      <c r="H4433">
        <v>0</v>
      </c>
    </row>
    <row r="4434" spans="1:8" x14ac:dyDescent="0.25">
      <c r="A4434" t="s">
        <v>628</v>
      </c>
      <c r="B4434" t="s">
        <v>387</v>
      </c>
      <c r="C4434" t="s">
        <v>388</v>
      </c>
      <c r="D4434" t="s">
        <v>635</v>
      </c>
      <c r="E4434" t="s">
        <v>91</v>
      </c>
      <c r="F4434" t="s">
        <v>712</v>
      </c>
      <c r="G4434">
        <v>0</v>
      </c>
      <c r="H4434">
        <v>0</v>
      </c>
    </row>
    <row r="4435" spans="1:8" x14ac:dyDescent="0.25">
      <c r="A4435" t="s">
        <v>628</v>
      </c>
      <c r="B4435" t="s">
        <v>279</v>
      </c>
      <c r="C4435" t="s">
        <v>280</v>
      </c>
      <c r="D4435" t="s">
        <v>636</v>
      </c>
      <c r="E4435" t="s">
        <v>91</v>
      </c>
      <c r="F4435" t="s">
        <v>712</v>
      </c>
      <c r="G4435">
        <v>0</v>
      </c>
      <c r="H4435">
        <v>0</v>
      </c>
    </row>
    <row r="4436" spans="1:8" x14ac:dyDescent="0.25">
      <c r="A4436" t="s">
        <v>628</v>
      </c>
      <c r="B4436">
        <v>2</v>
      </c>
      <c r="C4436" t="s">
        <v>81</v>
      </c>
      <c r="D4436" t="s">
        <v>545</v>
      </c>
      <c r="E4436" t="s">
        <v>79</v>
      </c>
      <c r="F4436" t="s">
        <v>712</v>
      </c>
      <c r="G4436">
        <v>0</v>
      </c>
      <c r="H4436">
        <v>0</v>
      </c>
    </row>
    <row r="4437" spans="1:8" x14ac:dyDescent="0.25">
      <c r="A4437" t="s">
        <v>628</v>
      </c>
      <c r="B4437" t="s">
        <v>153</v>
      </c>
      <c r="C4437" t="s">
        <v>154</v>
      </c>
      <c r="D4437" t="s">
        <v>637</v>
      </c>
      <c r="E4437" t="s">
        <v>91</v>
      </c>
      <c r="F4437" t="s">
        <v>712</v>
      </c>
      <c r="G4437">
        <v>0</v>
      </c>
      <c r="H4437">
        <v>0</v>
      </c>
    </row>
    <row r="4438" spans="1:8" x14ac:dyDescent="0.25">
      <c r="A4438" t="s">
        <v>628</v>
      </c>
      <c r="B4438" t="s">
        <v>399</v>
      </c>
      <c r="C4438" t="s">
        <v>400</v>
      </c>
      <c r="D4438" t="s">
        <v>401</v>
      </c>
      <c r="E4438" t="s">
        <v>91</v>
      </c>
      <c r="F4438" t="s">
        <v>712</v>
      </c>
      <c r="G4438">
        <v>0</v>
      </c>
      <c r="H4438">
        <v>0</v>
      </c>
    </row>
    <row r="4439" spans="1:8" x14ac:dyDescent="0.25">
      <c r="A4439" t="s">
        <v>628</v>
      </c>
      <c r="B4439">
        <v>3</v>
      </c>
      <c r="C4439" t="s">
        <v>82</v>
      </c>
      <c r="D4439" t="s">
        <v>546</v>
      </c>
      <c r="E4439" t="s">
        <v>79</v>
      </c>
      <c r="F4439" t="s">
        <v>712</v>
      </c>
      <c r="G4439">
        <v>0</v>
      </c>
      <c r="H4439">
        <v>0</v>
      </c>
    </row>
    <row r="4440" spans="1:8" x14ac:dyDescent="0.25">
      <c r="A4440" t="s">
        <v>628</v>
      </c>
      <c r="B4440" t="s">
        <v>411</v>
      </c>
      <c r="C4440" t="s">
        <v>412</v>
      </c>
      <c r="D4440" t="s">
        <v>413</v>
      </c>
      <c r="E4440" t="s">
        <v>91</v>
      </c>
      <c r="F4440" t="s">
        <v>712</v>
      </c>
      <c r="G4440">
        <v>0</v>
      </c>
      <c r="H4440">
        <v>0</v>
      </c>
    </row>
    <row r="4441" spans="1:8" x14ac:dyDescent="0.25">
      <c r="A4441" t="s">
        <v>628</v>
      </c>
      <c r="B4441" t="s">
        <v>228</v>
      </c>
      <c r="C4441" t="s">
        <v>229</v>
      </c>
      <c r="D4441" t="s">
        <v>230</v>
      </c>
      <c r="E4441" t="s">
        <v>91</v>
      </c>
      <c r="F4441" t="s">
        <v>712</v>
      </c>
      <c r="G4441">
        <v>0</v>
      </c>
      <c r="H4441">
        <v>0</v>
      </c>
    </row>
    <row r="4442" spans="1:8" x14ac:dyDescent="0.25">
      <c r="A4442" t="s">
        <v>628</v>
      </c>
      <c r="B4442">
        <v>4</v>
      </c>
      <c r="C4442" t="s">
        <v>83</v>
      </c>
      <c r="D4442" t="s">
        <v>547</v>
      </c>
      <c r="E4442" t="s">
        <v>79</v>
      </c>
      <c r="F4442" t="s">
        <v>712</v>
      </c>
      <c r="G4442">
        <v>0</v>
      </c>
      <c r="H4442">
        <v>0</v>
      </c>
    </row>
    <row r="4443" spans="1:8" x14ac:dyDescent="0.25">
      <c r="A4443" t="s">
        <v>628</v>
      </c>
      <c r="B4443" t="s">
        <v>285</v>
      </c>
      <c r="C4443" t="s">
        <v>286</v>
      </c>
      <c r="D4443" t="s">
        <v>638</v>
      </c>
      <c r="E4443" t="s">
        <v>91</v>
      </c>
      <c r="F4443" t="s">
        <v>712</v>
      </c>
      <c r="G4443">
        <v>0</v>
      </c>
      <c r="H4443">
        <v>0</v>
      </c>
    </row>
    <row r="4444" spans="1:8" x14ac:dyDescent="0.25">
      <c r="A4444" t="s">
        <v>628</v>
      </c>
      <c r="B4444" t="s">
        <v>219</v>
      </c>
      <c r="C4444" t="s">
        <v>220</v>
      </c>
      <c r="D4444" t="s">
        <v>639</v>
      </c>
      <c r="E4444" t="s">
        <v>91</v>
      </c>
      <c r="F4444" t="s">
        <v>712</v>
      </c>
      <c r="G4444">
        <v>0</v>
      </c>
      <c r="H4444">
        <v>0</v>
      </c>
    </row>
    <row r="4445" spans="1:8" x14ac:dyDescent="0.25">
      <c r="A4445" t="s">
        <v>628</v>
      </c>
      <c r="B4445">
        <v>42</v>
      </c>
      <c r="C4445" t="s">
        <v>448</v>
      </c>
      <c r="D4445" t="s">
        <v>584</v>
      </c>
      <c r="E4445" t="s">
        <v>79</v>
      </c>
      <c r="F4445" t="s">
        <v>712</v>
      </c>
      <c r="G4445">
        <v>0</v>
      </c>
      <c r="H4445">
        <v>0</v>
      </c>
    </row>
    <row r="4446" spans="1:8" x14ac:dyDescent="0.25">
      <c r="A4446" t="s">
        <v>628</v>
      </c>
      <c r="B4446">
        <v>5</v>
      </c>
      <c r="C4446" t="s">
        <v>84</v>
      </c>
      <c r="D4446" t="s">
        <v>548</v>
      </c>
      <c r="E4446" t="s">
        <v>79</v>
      </c>
      <c r="F4446" t="s">
        <v>712</v>
      </c>
      <c r="G4446">
        <v>0</v>
      </c>
      <c r="H4446">
        <v>0</v>
      </c>
    </row>
    <row r="4447" spans="1:8" x14ac:dyDescent="0.25">
      <c r="A4447" t="s">
        <v>628</v>
      </c>
      <c r="B4447" t="s">
        <v>487</v>
      </c>
      <c r="C4447" t="s">
        <v>488</v>
      </c>
      <c r="D4447" t="s">
        <v>632</v>
      </c>
      <c r="E4447" t="s">
        <v>91</v>
      </c>
      <c r="F4447" t="s">
        <v>712</v>
      </c>
      <c r="G4447">
        <v>0</v>
      </c>
      <c r="H4447">
        <v>0</v>
      </c>
    </row>
    <row r="4448" spans="1:8" x14ac:dyDescent="0.25">
      <c r="A4448" t="s">
        <v>628</v>
      </c>
      <c r="B4448" t="s">
        <v>390</v>
      </c>
      <c r="C4448" t="s">
        <v>391</v>
      </c>
      <c r="D4448" t="s">
        <v>640</v>
      </c>
      <c r="E4448" t="s">
        <v>91</v>
      </c>
      <c r="F4448" t="s">
        <v>712</v>
      </c>
      <c r="G4448">
        <v>0</v>
      </c>
      <c r="H4448">
        <v>0</v>
      </c>
    </row>
    <row r="4449" spans="1:8" x14ac:dyDescent="0.25">
      <c r="A4449" t="s">
        <v>628</v>
      </c>
      <c r="B4449" t="s">
        <v>255</v>
      </c>
      <c r="C4449" t="s">
        <v>256</v>
      </c>
      <c r="D4449" t="s">
        <v>641</v>
      </c>
      <c r="E4449" t="s">
        <v>91</v>
      </c>
      <c r="F4449" t="s">
        <v>712</v>
      </c>
      <c r="G4449">
        <v>0</v>
      </c>
      <c r="H4449">
        <v>0</v>
      </c>
    </row>
    <row r="4450" spans="1:8" x14ac:dyDescent="0.25">
      <c r="A4450" t="s">
        <v>628</v>
      </c>
      <c r="B4450" t="s">
        <v>198</v>
      </c>
      <c r="C4450" t="s">
        <v>199</v>
      </c>
      <c r="D4450" t="s">
        <v>200</v>
      </c>
      <c r="E4450" t="s">
        <v>91</v>
      </c>
      <c r="F4450" t="s">
        <v>712</v>
      </c>
      <c r="G4450">
        <v>0</v>
      </c>
      <c r="H4450">
        <v>0</v>
      </c>
    </row>
    <row r="4451" spans="1:8" x14ac:dyDescent="0.25">
      <c r="A4451" t="s">
        <v>628</v>
      </c>
      <c r="B4451">
        <v>87</v>
      </c>
      <c r="C4451" t="s">
        <v>102</v>
      </c>
      <c r="D4451" t="s">
        <v>103</v>
      </c>
      <c r="E4451" t="s">
        <v>91</v>
      </c>
      <c r="F4451" t="s">
        <v>712</v>
      </c>
      <c r="G4451">
        <v>0</v>
      </c>
      <c r="H4451">
        <v>0</v>
      </c>
    </row>
    <row r="4452" spans="1:8" x14ac:dyDescent="0.25">
      <c r="A4452" t="s">
        <v>628</v>
      </c>
      <c r="B4452">
        <v>6</v>
      </c>
      <c r="C4452" t="s">
        <v>85</v>
      </c>
      <c r="D4452" t="s">
        <v>549</v>
      </c>
      <c r="E4452" t="s">
        <v>79</v>
      </c>
      <c r="F4452" t="s">
        <v>712</v>
      </c>
      <c r="G4452">
        <v>0</v>
      </c>
      <c r="H4452">
        <v>0</v>
      </c>
    </row>
    <row r="4453" spans="1:8" x14ac:dyDescent="0.25">
      <c r="A4453" t="s">
        <v>628</v>
      </c>
      <c r="B4453" t="s">
        <v>126</v>
      </c>
      <c r="C4453" t="s">
        <v>127</v>
      </c>
      <c r="D4453" t="s">
        <v>642</v>
      </c>
      <c r="E4453" t="s">
        <v>91</v>
      </c>
      <c r="F4453" t="s">
        <v>712</v>
      </c>
      <c r="G4453">
        <v>0</v>
      </c>
      <c r="H4453">
        <v>0</v>
      </c>
    </row>
    <row r="4454" spans="1:8" x14ac:dyDescent="0.25">
      <c r="A4454" t="s">
        <v>628</v>
      </c>
      <c r="B4454">
        <v>7</v>
      </c>
      <c r="C4454" t="s">
        <v>86</v>
      </c>
      <c r="D4454" t="s">
        <v>550</v>
      </c>
      <c r="E4454" t="s">
        <v>79</v>
      </c>
      <c r="F4454" t="s">
        <v>712</v>
      </c>
      <c r="G4454">
        <v>0</v>
      </c>
      <c r="H4454">
        <v>233355.84</v>
      </c>
    </row>
    <row r="4455" spans="1:8" x14ac:dyDescent="0.25">
      <c r="A4455" t="s">
        <v>628</v>
      </c>
      <c r="B4455" t="s">
        <v>342</v>
      </c>
      <c r="C4455" t="s">
        <v>343</v>
      </c>
      <c r="D4455" t="s">
        <v>643</v>
      </c>
      <c r="E4455" t="s">
        <v>91</v>
      </c>
      <c r="F4455" t="s">
        <v>712</v>
      </c>
      <c r="G4455">
        <v>0</v>
      </c>
      <c r="H4455">
        <v>0</v>
      </c>
    </row>
    <row r="4456" spans="1:8" x14ac:dyDescent="0.25">
      <c r="A4456" t="s">
        <v>628</v>
      </c>
      <c r="B4456" t="s">
        <v>231</v>
      </c>
      <c r="C4456" t="s">
        <v>232</v>
      </c>
      <c r="D4456" t="s">
        <v>233</v>
      </c>
      <c r="E4456" t="s">
        <v>91</v>
      </c>
      <c r="F4456" t="s">
        <v>712</v>
      </c>
      <c r="G4456">
        <v>0</v>
      </c>
      <c r="H4456">
        <v>0</v>
      </c>
    </row>
    <row r="4457" spans="1:8" x14ac:dyDescent="0.25">
      <c r="A4457" t="s">
        <v>628</v>
      </c>
      <c r="B4457">
        <v>8</v>
      </c>
      <c r="C4457" t="s">
        <v>87</v>
      </c>
      <c r="D4457" t="s">
        <v>551</v>
      </c>
      <c r="E4457" t="s">
        <v>79</v>
      </c>
      <c r="F4457" t="s">
        <v>712</v>
      </c>
      <c r="G4457">
        <v>0</v>
      </c>
      <c r="H4457">
        <v>0</v>
      </c>
    </row>
    <row r="4458" spans="1:8" x14ac:dyDescent="0.25">
      <c r="A4458" t="s">
        <v>628</v>
      </c>
      <c r="B4458" t="s">
        <v>141</v>
      </c>
      <c r="C4458" t="s">
        <v>142</v>
      </c>
      <c r="D4458" t="s">
        <v>644</v>
      </c>
      <c r="E4458" t="s">
        <v>91</v>
      </c>
      <c r="F4458" t="s">
        <v>712</v>
      </c>
      <c r="G4458">
        <v>0</v>
      </c>
      <c r="H4458">
        <v>0</v>
      </c>
    </row>
    <row r="4459" spans="1:8" x14ac:dyDescent="0.25">
      <c r="A4459" t="s">
        <v>628</v>
      </c>
      <c r="B4459" t="s">
        <v>234</v>
      </c>
      <c r="C4459" t="s">
        <v>235</v>
      </c>
      <c r="D4459" t="s">
        <v>645</v>
      </c>
      <c r="E4459" t="s">
        <v>91</v>
      </c>
      <c r="F4459" t="s">
        <v>712</v>
      </c>
      <c r="G4459">
        <v>0</v>
      </c>
      <c r="H4459">
        <v>0</v>
      </c>
    </row>
    <row r="4460" spans="1:8" x14ac:dyDescent="0.25">
      <c r="A4460" t="s">
        <v>628</v>
      </c>
      <c r="B4460" t="s">
        <v>531</v>
      </c>
      <c r="C4460" t="s">
        <v>532</v>
      </c>
      <c r="D4460" t="s">
        <v>533</v>
      </c>
      <c r="E4460" t="s">
        <v>91</v>
      </c>
      <c r="F4460" t="s">
        <v>712</v>
      </c>
      <c r="G4460">
        <v>0</v>
      </c>
      <c r="H4460">
        <v>0</v>
      </c>
    </row>
    <row r="4461" spans="1:8" x14ac:dyDescent="0.25">
      <c r="A4461" t="s">
        <v>628</v>
      </c>
      <c r="B4461">
        <v>9</v>
      </c>
      <c r="C4461" t="s">
        <v>88</v>
      </c>
      <c r="D4461" t="s">
        <v>552</v>
      </c>
      <c r="E4461" t="s">
        <v>79</v>
      </c>
      <c r="F4461" t="s">
        <v>712</v>
      </c>
      <c r="G4461">
        <v>0</v>
      </c>
      <c r="H4461">
        <v>0</v>
      </c>
    </row>
    <row r="4462" spans="1:8" x14ac:dyDescent="0.25">
      <c r="A4462" t="s">
        <v>628</v>
      </c>
      <c r="B4462" t="s">
        <v>300</v>
      </c>
      <c r="C4462" t="s">
        <v>301</v>
      </c>
      <c r="D4462" t="s">
        <v>302</v>
      </c>
      <c r="E4462" t="s">
        <v>91</v>
      </c>
      <c r="F4462" t="s">
        <v>712</v>
      </c>
      <c r="G4462">
        <v>0</v>
      </c>
      <c r="H4462">
        <v>0</v>
      </c>
    </row>
    <row r="4463" spans="1:8" x14ac:dyDescent="0.25">
      <c r="A4463" t="s">
        <v>628</v>
      </c>
      <c r="B4463" t="s">
        <v>177</v>
      </c>
      <c r="C4463" t="s">
        <v>178</v>
      </c>
      <c r="D4463" t="s">
        <v>179</v>
      </c>
      <c r="E4463" t="s">
        <v>91</v>
      </c>
      <c r="F4463" t="s">
        <v>712</v>
      </c>
      <c r="G4463">
        <v>0</v>
      </c>
      <c r="H4463">
        <v>0</v>
      </c>
    </row>
    <row r="4464" spans="1:8" x14ac:dyDescent="0.25">
      <c r="A4464" t="s">
        <v>628</v>
      </c>
      <c r="B4464" t="s">
        <v>318</v>
      </c>
      <c r="C4464" t="s">
        <v>319</v>
      </c>
      <c r="D4464" t="s">
        <v>646</v>
      </c>
      <c r="E4464" t="s">
        <v>91</v>
      </c>
      <c r="F4464" t="s">
        <v>712</v>
      </c>
      <c r="G4464">
        <v>0</v>
      </c>
      <c r="H4464">
        <v>68860.320000000007</v>
      </c>
    </row>
    <row r="4465" spans="1:8" x14ac:dyDescent="0.25">
      <c r="A4465" t="s">
        <v>628</v>
      </c>
      <c r="B4465" t="s">
        <v>264</v>
      </c>
      <c r="C4465" t="s">
        <v>265</v>
      </c>
      <c r="D4465" t="s">
        <v>266</v>
      </c>
      <c r="E4465" t="s">
        <v>91</v>
      </c>
      <c r="F4465" t="s">
        <v>712</v>
      </c>
      <c r="G4465">
        <v>0</v>
      </c>
      <c r="H4465">
        <v>0</v>
      </c>
    </row>
    <row r="4466" spans="1:8" x14ac:dyDescent="0.25">
      <c r="A4466" t="s">
        <v>628</v>
      </c>
      <c r="B4466">
        <v>98</v>
      </c>
      <c r="C4466" t="s">
        <v>118</v>
      </c>
      <c r="D4466" t="s">
        <v>647</v>
      </c>
      <c r="E4466" t="s">
        <v>91</v>
      </c>
      <c r="F4466" t="s">
        <v>712</v>
      </c>
      <c r="G4466">
        <v>0</v>
      </c>
      <c r="H4466">
        <v>0</v>
      </c>
    </row>
    <row r="4467" spans="1:8" x14ac:dyDescent="0.25">
      <c r="A4467" t="s">
        <v>628</v>
      </c>
      <c r="B4467" t="s">
        <v>375</v>
      </c>
      <c r="C4467" t="s">
        <v>376</v>
      </c>
      <c r="D4467" t="s">
        <v>648</v>
      </c>
      <c r="E4467" t="s">
        <v>91</v>
      </c>
      <c r="F4467" t="s">
        <v>712</v>
      </c>
      <c r="G4467">
        <v>0</v>
      </c>
      <c r="H4467">
        <v>0</v>
      </c>
    </row>
    <row r="4468" spans="1:8" x14ac:dyDescent="0.25">
      <c r="A4468" t="s">
        <v>628</v>
      </c>
      <c r="B4468">
        <v>82</v>
      </c>
      <c r="C4468" t="s">
        <v>96</v>
      </c>
      <c r="D4468" t="s">
        <v>97</v>
      </c>
      <c r="E4468" t="s">
        <v>91</v>
      </c>
      <c r="F4468" t="s">
        <v>712</v>
      </c>
      <c r="G4468">
        <v>0</v>
      </c>
      <c r="H4468">
        <v>0</v>
      </c>
    </row>
    <row r="4469" spans="1:8" x14ac:dyDescent="0.25">
      <c r="A4469" t="s">
        <v>628</v>
      </c>
      <c r="B4469">
        <v>10</v>
      </c>
      <c r="C4469" t="s">
        <v>455</v>
      </c>
      <c r="D4469" t="s">
        <v>553</v>
      </c>
      <c r="E4469" t="s">
        <v>79</v>
      </c>
      <c r="F4469" t="s">
        <v>712</v>
      </c>
      <c r="G4469">
        <v>0</v>
      </c>
      <c r="H4469">
        <v>0</v>
      </c>
    </row>
    <row r="4470" spans="1:8" x14ac:dyDescent="0.25">
      <c r="A4470" t="s">
        <v>628</v>
      </c>
      <c r="B4470" t="s">
        <v>237</v>
      </c>
      <c r="C4470" t="s">
        <v>238</v>
      </c>
      <c r="D4470" t="s">
        <v>649</v>
      </c>
      <c r="E4470" t="s">
        <v>91</v>
      </c>
      <c r="F4470" t="s">
        <v>712</v>
      </c>
      <c r="G4470">
        <v>0</v>
      </c>
      <c r="H4470">
        <v>0</v>
      </c>
    </row>
    <row r="4471" spans="1:8" x14ac:dyDescent="0.25">
      <c r="A4471" t="s">
        <v>628</v>
      </c>
      <c r="B4471" t="s">
        <v>207</v>
      </c>
      <c r="C4471" t="s">
        <v>208</v>
      </c>
      <c r="D4471" t="s">
        <v>650</v>
      </c>
      <c r="E4471" t="s">
        <v>91</v>
      </c>
      <c r="F4471" t="s">
        <v>712</v>
      </c>
      <c r="G4471">
        <v>0</v>
      </c>
      <c r="H4471">
        <v>0</v>
      </c>
    </row>
    <row r="4472" spans="1:8" x14ac:dyDescent="0.25">
      <c r="A4472" t="s">
        <v>628</v>
      </c>
      <c r="B4472" t="s">
        <v>294</v>
      </c>
      <c r="C4472" t="s">
        <v>295</v>
      </c>
      <c r="D4472" t="s">
        <v>651</v>
      </c>
      <c r="E4472" t="s">
        <v>91</v>
      </c>
      <c r="F4472" t="s">
        <v>712</v>
      </c>
      <c r="G4472">
        <v>0</v>
      </c>
      <c r="H4472">
        <v>0</v>
      </c>
    </row>
    <row r="4473" spans="1:8" x14ac:dyDescent="0.25">
      <c r="A4473" t="s">
        <v>628</v>
      </c>
      <c r="B4473">
        <v>11</v>
      </c>
      <c r="C4473" t="s">
        <v>456</v>
      </c>
      <c r="D4473" t="s">
        <v>554</v>
      </c>
      <c r="E4473" t="s">
        <v>79</v>
      </c>
      <c r="F4473" t="s">
        <v>712</v>
      </c>
      <c r="G4473">
        <v>0</v>
      </c>
      <c r="H4473">
        <v>0</v>
      </c>
    </row>
    <row r="4474" spans="1:8" x14ac:dyDescent="0.25">
      <c r="A4474" t="s">
        <v>628</v>
      </c>
      <c r="B4474">
        <v>12</v>
      </c>
      <c r="C4474" t="s">
        <v>419</v>
      </c>
      <c r="D4474" t="s">
        <v>555</v>
      </c>
      <c r="E4474" t="s">
        <v>79</v>
      </c>
      <c r="F4474" t="s">
        <v>712</v>
      </c>
      <c r="G4474">
        <v>0</v>
      </c>
      <c r="H4474">
        <v>0</v>
      </c>
    </row>
    <row r="4475" spans="1:8" x14ac:dyDescent="0.25">
      <c r="A4475" t="s">
        <v>628</v>
      </c>
      <c r="B4475" t="s">
        <v>351</v>
      </c>
      <c r="C4475" t="s">
        <v>352</v>
      </c>
      <c r="D4475" t="s">
        <v>652</v>
      </c>
      <c r="E4475" t="s">
        <v>91</v>
      </c>
      <c r="F4475" t="s">
        <v>712</v>
      </c>
      <c r="G4475">
        <v>0</v>
      </c>
      <c r="H4475">
        <v>0</v>
      </c>
    </row>
    <row r="4476" spans="1:8" x14ac:dyDescent="0.25">
      <c r="A4476" t="s">
        <v>628</v>
      </c>
      <c r="B4476" t="s">
        <v>222</v>
      </c>
      <c r="C4476" t="s">
        <v>223</v>
      </c>
      <c r="D4476" t="s">
        <v>653</v>
      </c>
      <c r="E4476" t="s">
        <v>91</v>
      </c>
      <c r="F4476" t="s">
        <v>712</v>
      </c>
      <c r="G4476">
        <v>0</v>
      </c>
      <c r="H4476">
        <v>0</v>
      </c>
    </row>
    <row r="4477" spans="1:8" x14ac:dyDescent="0.25">
      <c r="A4477" t="s">
        <v>628</v>
      </c>
      <c r="B4477" t="s">
        <v>267</v>
      </c>
      <c r="C4477" t="s">
        <v>268</v>
      </c>
      <c r="D4477" t="s">
        <v>269</v>
      </c>
      <c r="E4477" t="s">
        <v>91</v>
      </c>
      <c r="F4477" t="s">
        <v>712</v>
      </c>
      <c r="G4477">
        <v>0</v>
      </c>
      <c r="H4477">
        <v>0</v>
      </c>
    </row>
    <row r="4478" spans="1:8" x14ac:dyDescent="0.25">
      <c r="A4478" t="s">
        <v>628</v>
      </c>
      <c r="B4478" t="s">
        <v>303</v>
      </c>
      <c r="C4478" t="s">
        <v>304</v>
      </c>
      <c r="D4478" t="s">
        <v>654</v>
      </c>
      <c r="E4478" t="s">
        <v>91</v>
      </c>
      <c r="F4478" t="s">
        <v>712</v>
      </c>
      <c r="G4478">
        <v>0</v>
      </c>
      <c r="H4478">
        <v>0</v>
      </c>
    </row>
    <row r="4479" spans="1:8" x14ac:dyDescent="0.25">
      <c r="A4479" t="s">
        <v>628</v>
      </c>
      <c r="B4479" t="s">
        <v>396</v>
      </c>
      <c r="C4479" t="s">
        <v>397</v>
      </c>
      <c r="D4479" t="s">
        <v>398</v>
      </c>
      <c r="E4479" t="s">
        <v>91</v>
      </c>
      <c r="F4479" t="s">
        <v>712</v>
      </c>
      <c r="G4479">
        <v>0</v>
      </c>
      <c r="H4479">
        <v>0</v>
      </c>
    </row>
    <row r="4480" spans="1:8" x14ac:dyDescent="0.25">
      <c r="A4480" t="s">
        <v>628</v>
      </c>
      <c r="B4480" t="s">
        <v>174</v>
      </c>
      <c r="C4480" t="s">
        <v>175</v>
      </c>
      <c r="D4480" t="s">
        <v>655</v>
      </c>
      <c r="E4480" t="s">
        <v>91</v>
      </c>
      <c r="F4480" t="s">
        <v>712</v>
      </c>
      <c r="G4480">
        <v>0</v>
      </c>
      <c r="H4480">
        <v>0</v>
      </c>
    </row>
    <row r="4481" spans="1:8" x14ac:dyDescent="0.25">
      <c r="A4481" t="s">
        <v>628</v>
      </c>
      <c r="B4481">
        <v>13</v>
      </c>
      <c r="C4481" t="s">
        <v>420</v>
      </c>
      <c r="D4481" t="s">
        <v>556</v>
      </c>
      <c r="E4481" t="s">
        <v>79</v>
      </c>
      <c r="F4481" t="s">
        <v>712</v>
      </c>
      <c r="G4481">
        <v>0</v>
      </c>
      <c r="H4481">
        <v>0</v>
      </c>
    </row>
    <row r="4482" spans="1:8" x14ac:dyDescent="0.25">
      <c r="A4482" t="s">
        <v>628</v>
      </c>
      <c r="B4482" t="s">
        <v>132</v>
      </c>
      <c r="C4482" t="s">
        <v>133</v>
      </c>
      <c r="D4482" t="s">
        <v>656</v>
      </c>
      <c r="E4482" t="s">
        <v>91</v>
      </c>
      <c r="F4482" t="s">
        <v>712</v>
      </c>
      <c r="G4482">
        <v>0</v>
      </c>
      <c r="H4482">
        <v>0</v>
      </c>
    </row>
    <row r="4483" spans="1:8" x14ac:dyDescent="0.25">
      <c r="A4483" t="s">
        <v>628</v>
      </c>
      <c r="B4483" t="s">
        <v>402</v>
      </c>
      <c r="C4483" t="s">
        <v>403</v>
      </c>
      <c r="D4483" t="s">
        <v>657</v>
      </c>
      <c r="E4483" t="s">
        <v>91</v>
      </c>
      <c r="F4483" t="s">
        <v>712</v>
      </c>
      <c r="G4483">
        <v>0</v>
      </c>
      <c r="H4483">
        <v>0</v>
      </c>
    </row>
    <row r="4484" spans="1:8" x14ac:dyDescent="0.25">
      <c r="A4484" t="s">
        <v>628</v>
      </c>
      <c r="B4484" t="s">
        <v>273</v>
      </c>
      <c r="C4484" t="s">
        <v>274</v>
      </c>
      <c r="D4484" t="s">
        <v>275</v>
      </c>
      <c r="E4484" t="s">
        <v>91</v>
      </c>
      <c r="F4484" t="s">
        <v>712</v>
      </c>
      <c r="G4484">
        <v>0</v>
      </c>
      <c r="H4484">
        <v>0</v>
      </c>
    </row>
    <row r="4485" spans="1:8" x14ac:dyDescent="0.25">
      <c r="A4485" t="s">
        <v>628</v>
      </c>
      <c r="B4485">
        <v>93</v>
      </c>
      <c r="C4485" t="s">
        <v>110</v>
      </c>
      <c r="D4485" t="s">
        <v>658</v>
      </c>
      <c r="E4485" t="s">
        <v>91</v>
      </c>
      <c r="F4485" t="s">
        <v>712</v>
      </c>
      <c r="G4485">
        <v>0</v>
      </c>
      <c r="H4485">
        <v>0</v>
      </c>
    </row>
    <row r="4486" spans="1:8" x14ac:dyDescent="0.25">
      <c r="A4486" t="s">
        <v>628</v>
      </c>
      <c r="B4486">
        <v>14</v>
      </c>
      <c r="C4486" t="s">
        <v>421</v>
      </c>
      <c r="D4486" t="s">
        <v>557</v>
      </c>
      <c r="E4486" t="s">
        <v>79</v>
      </c>
      <c r="F4486" t="s">
        <v>712</v>
      </c>
      <c r="G4486">
        <v>0</v>
      </c>
      <c r="H4486">
        <v>203330.26</v>
      </c>
    </row>
    <row r="4487" spans="1:8" x14ac:dyDescent="0.25">
      <c r="A4487" t="s">
        <v>628</v>
      </c>
      <c r="B4487">
        <v>15</v>
      </c>
      <c r="C4487" t="s">
        <v>422</v>
      </c>
      <c r="D4487" t="s">
        <v>558</v>
      </c>
      <c r="E4487" t="s">
        <v>79</v>
      </c>
      <c r="F4487" t="s">
        <v>712</v>
      </c>
      <c r="G4487">
        <v>0</v>
      </c>
      <c r="H4487">
        <v>0</v>
      </c>
    </row>
    <row r="4488" spans="1:8" x14ac:dyDescent="0.25">
      <c r="A4488" t="s">
        <v>628</v>
      </c>
      <c r="B4488">
        <v>16</v>
      </c>
      <c r="C4488" t="s">
        <v>423</v>
      </c>
      <c r="D4488" t="s">
        <v>559</v>
      </c>
      <c r="E4488" t="s">
        <v>79</v>
      </c>
      <c r="F4488" t="s">
        <v>712</v>
      </c>
      <c r="G4488">
        <v>0</v>
      </c>
      <c r="H4488">
        <v>0</v>
      </c>
    </row>
    <row r="4489" spans="1:8" x14ac:dyDescent="0.25">
      <c r="A4489" t="s">
        <v>628</v>
      </c>
      <c r="B4489" t="s">
        <v>225</v>
      </c>
      <c r="C4489" t="s">
        <v>226</v>
      </c>
      <c r="D4489" t="s">
        <v>659</v>
      </c>
      <c r="E4489" t="s">
        <v>91</v>
      </c>
      <c r="F4489" t="s">
        <v>712</v>
      </c>
      <c r="G4489">
        <v>0</v>
      </c>
      <c r="H4489">
        <v>0</v>
      </c>
    </row>
    <row r="4490" spans="1:8" x14ac:dyDescent="0.25">
      <c r="A4490" t="s">
        <v>628</v>
      </c>
      <c r="B4490" t="s">
        <v>180</v>
      </c>
      <c r="C4490" t="s">
        <v>181</v>
      </c>
      <c r="D4490" t="s">
        <v>660</v>
      </c>
      <c r="E4490" t="s">
        <v>91</v>
      </c>
      <c r="F4490" t="s">
        <v>712</v>
      </c>
      <c r="G4490">
        <v>0</v>
      </c>
      <c r="H4490">
        <v>0</v>
      </c>
    </row>
    <row r="4491" spans="1:8" x14ac:dyDescent="0.25">
      <c r="A4491" t="s">
        <v>628</v>
      </c>
      <c r="B4491" t="s">
        <v>393</v>
      </c>
      <c r="C4491" t="s">
        <v>394</v>
      </c>
      <c r="D4491" t="s">
        <v>395</v>
      </c>
      <c r="E4491" t="s">
        <v>91</v>
      </c>
      <c r="F4491" t="s">
        <v>712</v>
      </c>
      <c r="G4491">
        <v>0</v>
      </c>
      <c r="H4491">
        <v>0</v>
      </c>
    </row>
    <row r="4492" spans="1:8" x14ac:dyDescent="0.25">
      <c r="A4492" t="s">
        <v>628</v>
      </c>
      <c r="B4492" t="s">
        <v>321</v>
      </c>
      <c r="C4492" t="s">
        <v>322</v>
      </c>
      <c r="D4492" t="s">
        <v>661</v>
      </c>
      <c r="E4492" t="s">
        <v>91</v>
      </c>
      <c r="F4492" t="s">
        <v>712</v>
      </c>
      <c r="G4492">
        <v>0</v>
      </c>
      <c r="H4492">
        <v>0</v>
      </c>
    </row>
    <row r="4493" spans="1:8" x14ac:dyDescent="0.25">
      <c r="A4493" t="s">
        <v>628</v>
      </c>
      <c r="B4493" t="s">
        <v>183</v>
      </c>
      <c r="C4493" t="s">
        <v>184</v>
      </c>
      <c r="D4493" t="s">
        <v>662</v>
      </c>
      <c r="E4493" t="s">
        <v>91</v>
      </c>
      <c r="F4493" t="s">
        <v>712</v>
      </c>
      <c r="G4493">
        <v>0</v>
      </c>
      <c r="H4493">
        <v>0</v>
      </c>
    </row>
    <row r="4494" spans="1:8" x14ac:dyDescent="0.25">
      <c r="A4494" t="s">
        <v>628</v>
      </c>
      <c r="B4494" t="s">
        <v>150</v>
      </c>
      <c r="C4494" t="s">
        <v>151</v>
      </c>
      <c r="D4494" t="s">
        <v>663</v>
      </c>
      <c r="E4494" t="s">
        <v>91</v>
      </c>
      <c r="F4494" t="s">
        <v>712</v>
      </c>
      <c r="G4494">
        <v>0</v>
      </c>
      <c r="H4494">
        <v>0</v>
      </c>
    </row>
    <row r="4495" spans="1:8" x14ac:dyDescent="0.25">
      <c r="A4495" t="s">
        <v>628</v>
      </c>
      <c r="B4495">
        <v>39</v>
      </c>
      <c r="C4495" t="s">
        <v>446</v>
      </c>
      <c r="D4495" t="s">
        <v>582</v>
      </c>
      <c r="E4495" t="s">
        <v>79</v>
      </c>
      <c r="F4495" t="s">
        <v>712</v>
      </c>
      <c r="G4495">
        <v>0</v>
      </c>
      <c r="H4495">
        <v>0</v>
      </c>
    </row>
    <row r="4496" spans="1:8" x14ac:dyDescent="0.25">
      <c r="A4496" t="s">
        <v>628</v>
      </c>
      <c r="B4496" t="s">
        <v>357</v>
      </c>
      <c r="C4496" t="s">
        <v>358</v>
      </c>
      <c r="D4496" t="s">
        <v>359</v>
      </c>
      <c r="E4496" t="s">
        <v>91</v>
      </c>
      <c r="F4496" t="s">
        <v>712</v>
      </c>
      <c r="G4496">
        <v>0</v>
      </c>
      <c r="H4496">
        <v>0</v>
      </c>
    </row>
    <row r="4497" spans="1:8" x14ac:dyDescent="0.25">
      <c r="A4497" t="s">
        <v>628</v>
      </c>
      <c r="B4497" t="s">
        <v>324</v>
      </c>
      <c r="C4497" t="s">
        <v>325</v>
      </c>
      <c r="D4497" t="s">
        <v>664</v>
      </c>
      <c r="E4497" t="s">
        <v>91</v>
      </c>
      <c r="F4497" t="s">
        <v>712</v>
      </c>
      <c r="G4497">
        <v>0</v>
      </c>
      <c r="H4497">
        <v>0</v>
      </c>
    </row>
    <row r="4498" spans="1:8" x14ac:dyDescent="0.25">
      <c r="A4498" t="s">
        <v>628</v>
      </c>
      <c r="B4498" t="s">
        <v>282</v>
      </c>
      <c r="C4498" t="s">
        <v>283</v>
      </c>
      <c r="D4498" t="s">
        <v>665</v>
      </c>
      <c r="E4498" t="s">
        <v>91</v>
      </c>
      <c r="F4498" t="s">
        <v>712</v>
      </c>
      <c r="G4498">
        <v>0</v>
      </c>
      <c r="H4498">
        <v>0</v>
      </c>
    </row>
    <row r="4499" spans="1:8" x14ac:dyDescent="0.25">
      <c r="A4499" t="s">
        <v>628</v>
      </c>
      <c r="B4499" t="s">
        <v>240</v>
      </c>
      <c r="C4499" t="s">
        <v>241</v>
      </c>
      <c r="D4499" t="s">
        <v>666</v>
      </c>
      <c r="E4499" t="s">
        <v>91</v>
      </c>
      <c r="F4499" t="s">
        <v>712</v>
      </c>
      <c r="G4499">
        <v>0</v>
      </c>
      <c r="H4499">
        <v>0</v>
      </c>
    </row>
    <row r="4500" spans="1:8" x14ac:dyDescent="0.25">
      <c r="A4500" t="s">
        <v>628</v>
      </c>
      <c r="B4500">
        <v>17</v>
      </c>
      <c r="C4500" t="s">
        <v>424</v>
      </c>
      <c r="D4500" t="s">
        <v>560</v>
      </c>
      <c r="E4500" t="s">
        <v>79</v>
      </c>
      <c r="F4500" t="s">
        <v>712</v>
      </c>
      <c r="G4500">
        <v>0</v>
      </c>
      <c r="H4500">
        <v>0</v>
      </c>
    </row>
    <row r="4501" spans="1:8" x14ac:dyDescent="0.25">
      <c r="A4501" t="s">
        <v>628</v>
      </c>
      <c r="B4501" t="s">
        <v>138</v>
      </c>
      <c r="C4501" t="s">
        <v>139</v>
      </c>
      <c r="D4501" t="s">
        <v>667</v>
      </c>
      <c r="E4501" t="s">
        <v>91</v>
      </c>
      <c r="F4501" t="s">
        <v>712</v>
      </c>
      <c r="G4501">
        <v>0</v>
      </c>
      <c r="H4501">
        <v>0</v>
      </c>
    </row>
    <row r="4502" spans="1:8" x14ac:dyDescent="0.25">
      <c r="A4502" t="s">
        <v>628</v>
      </c>
      <c r="B4502" t="s">
        <v>186</v>
      </c>
      <c r="C4502" t="s">
        <v>187</v>
      </c>
      <c r="D4502" t="s">
        <v>668</v>
      </c>
      <c r="E4502" t="s">
        <v>91</v>
      </c>
      <c r="F4502" t="s">
        <v>712</v>
      </c>
      <c r="G4502">
        <v>0</v>
      </c>
      <c r="H4502">
        <v>0</v>
      </c>
    </row>
    <row r="4503" spans="1:8" x14ac:dyDescent="0.25">
      <c r="A4503" t="s">
        <v>628</v>
      </c>
      <c r="B4503">
        <v>18</v>
      </c>
      <c r="C4503" t="s">
        <v>425</v>
      </c>
      <c r="D4503" t="s">
        <v>561</v>
      </c>
      <c r="E4503" t="s">
        <v>79</v>
      </c>
      <c r="F4503" t="s">
        <v>712</v>
      </c>
      <c r="G4503">
        <v>0</v>
      </c>
      <c r="H4503">
        <v>0</v>
      </c>
    </row>
    <row r="4504" spans="1:8" x14ac:dyDescent="0.25">
      <c r="A4504" t="s">
        <v>628</v>
      </c>
      <c r="B4504" t="s">
        <v>270</v>
      </c>
      <c r="C4504" t="s">
        <v>271</v>
      </c>
      <c r="D4504" t="s">
        <v>272</v>
      </c>
      <c r="E4504" t="s">
        <v>91</v>
      </c>
      <c r="F4504" t="s">
        <v>712</v>
      </c>
      <c r="G4504">
        <v>0</v>
      </c>
      <c r="H4504">
        <v>0</v>
      </c>
    </row>
    <row r="4505" spans="1:8" x14ac:dyDescent="0.25">
      <c r="A4505" t="s">
        <v>628</v>
      </c>
      <c r="B4505" t="s">
        <v>414</v>
      </c>
      <c r="C4505" t="s">
        <v>415</v>
      </c>
      <c r="D4505" t="s">
        <v>416</v>
      </c>
      <c r="E4505" t="s">
        <v>91</v>
      </c>
      <c r="F4505" t="s">
        <v>712</v>
      </c>
      <c r="G4505">
        <v>0</v>
      </c>
      <c r="H4505">
        <v>0</v>
      </c>
    </row>
    <row r="4506" spans="1:8" x14ac:dyDescent="0.25">
      <c r="A4506" t="s">
        <v>628</v>
      </c>
      <c r="B4506" t="s">
        <v>345</v>
      </c>
      <c r="C4506" t="s">
        <v>346</v>
      </c>
      <c r="D4506" t="s">
        <v>669</v>
      </c>
      <c r="E4506" t="s">
        <v>91</v>
      </c>
      <c r="F4506" t="s">
        <v>712</v>
      </c>
      <c r="G4506">
        <v>0</v>
      </c>
      <c r="H4506">
        <v>0</v>
      </c>
    </row>
    <row r="4507" spans="1:8" x14ac:dyDescent="0.25">
      <c r="A4507" t="s">
        <v>628</v>
      </c>
      <c r="B4507" t="s">
        <v>189</v>
      </c>
      <c r="C4507" t="s">
        <v>190</v>
      </c>
      <c r="D4507" t="s">
        <v>670</v>
      </c>
      <c r="E4507" t="s">
        <v>91</v>
      </c>
      <c r="F4507" t="s">
        <v>712</v>
      </c>
      <c r="G4507">
        <v>0</v>
      </c>
      <c r="H4507">
        <v>0</v>
      </c>
    </row>
    <row r="4508" spans="1:8" x14ac:dyDescent="0.25">
      <c r="A4508" t="s">
        <v>628</v>
      </c>
      <c r="B4508">
        <v>40</v>
      </c>
      <c r="C4508" t="s">
        <v>447</v>
      </c>
      <c r="D4508" t="s">
        <v>583</v>
      </c>
      <c r="E4508" t="s">
        <v>79</v>
      </c>
      <c r="F4508" t="s">
        <v>712</v>
      </c>
      <c r="G4508">
        <v>0</v>
      </c>
      <c r="H4508">
        <v>186658.28</v>
      </c>
    </row>
    <row r="4509" spans="1:8" x14ac:dyDescent="0.25">
      <c r="A4509" t="s">
        <v>628</v>
      </c>
      <c r="B4509" t="s">
        <v>168</v>
      </c>
      <c r="C4509" t="s">
        <v>169</v>
      </c>
      <c r="D4509" t="s">
        <v>671</v>
      </c>
      <c r="E4509" t="s">
        <v>91</v>
      </c>
      <c r="F4509" t="s">
        <v>712</v>
      </c>
      <c r="G4509">
        <v>0</v>
      </c>
      <c r="H4509">
        <v>0</v>
      </c>
    </row>
    <row r="4510" spans="1:8" x14ac:dyDescent="0.25">
      <c r="A4510" t="s">
        <v>628</v>
      </c>
      <c r="B4510">
        <v>19</v>
      </c>
      <c r="C4510" t="s">
        <v>426</v>
      </c>
      <c r="D4510" t="s">
        <v>562</v>
      </c>
      <c r="E4510" t="s">
        <v>79</v>
      </c>
      <c r="F4510" t="s">
        <v>712</v>
      </c>
      <c r="G4510">
        <v>0</v>
      </c>
      <c r="H4510">
        <v>0</v>
      </c>
    </row>
    <row r="4511" spans="1:8" x14ac:dyDescent="0.25">
      <c r="A4511" t="s">
        <v>628</v>
      </c>
      <c r="B4511" t="s">
        <v>210</v>
      </c>
      <c r="C4511" t="s">
        <v>211</v>
      </c>
      <c r="D4511" t="s">
        <v>672</v>
      </c>
      <c r="E4511" t="s">
        <v>91</v>
      </c>
      <c r="F4511" t="s">
        <v>712</v>
      </c>
      <c r="G4511">
        <v>0</v>
      </c>
      <c r="H4511">
        <v>0</v>
      </c>
    </row>
    <row r="4512" spans="1:8" x14ac:dyDescent="0.25">
      <c r="A4512" t="s">
        <v>628</v>
      </c>
      <c r="B4512" t="s">
        <v>135</v>
      </c>
      <c r="C4512" t="s">
        <v>136</v>
      </c>
      <c r="D4512" t="s">
        <v>673</v>
      </c>
      <c r="E4512" t="s">
        <v>91</v>
      </c>
      <c r="F4512" t="s">
        <v>712</v>
      </c>
      <c r="G4512">
        <v>0</v>
      </c>
      <c r="H4512">
        <v>0</v>
      </c>
    </row>
    <row r="4513" spans="1:8" x14ac:dyDescent="0.25">
      <c r="A4513" t="s">
        <v>628</v>
      </c>
      <c r="B4513">
        <v>20</v>
      </c>
      <c r="C4513" t="s">
        <v>427</v>
      </c>
      <c r="D4513" t="s">
        <v>563</v>
      </c>
      <c r="E4513" t="s">
        <v>79</v>
      </c>
      <c r="F4513" t="s">
        <v>712</v>
      </c>
      <c r="G4513">
        <v>0</v>
      </c>
      <c r="H4513">
        <v>0</v>
      </c>
    </row>
    <row r="4514" spans="1:8" x14ac:dyDescent="0.25">
      <c r="A4514" t="s">
        <v>628</v>
      </c>
      <c r="B4514" t="s">
        <v>159</v>
      </c>
      <c r="C4514" t="s">
        <v>160</v>
      </c>
      <c r="D4514" t="s">
        <v>161</v>
      </c>
      <c r="E4514" t="s">
        <v>91</v>
      </c>
      <c r="F4514" t="s">
        <v>712</v>
      </c>
      <c r="G4514">
        <v>0</v>
      </c>
      <c r="H4514">
        <v>0</v>
      </c>
    </row>
    <row r="4515" spans="1:8" x14ac:dyDescent="0.25">
      <c r="A4515" t="s">
        <v>628</v>
      </c>
      <c r="B4515">
        <v>21</v>
      </c>
      <c r="C4515" t="s">
        <v>428</v>
      </c>
      <c r="D4515" t="s">
        <v>564</v>
      </c>
      <c r="E4515" t="s">
        <v>79</v>
      </c>
      <c r="F4515" t="s">
        <v>712</v>
      </c>
      <c r="G4515">
        <v>0</v>
      </c>
      <c r="H4515">
        <v>0</v>
      </c>
    </row>
    <row r="4516" spans="1:8" x14ac:dyDescent="0.25">
      <c r="A4516" t="s">
        <v>628</v>
      </c>
      <c r="B4516" t="s">
        <v>120</v>
      </c>
      <c r="C4516" t="s">
        <v>121</v>
      </c>
      <c r="D4516" t="s">
        <v>674</v>
      </c>
      <c r="E4516" t="s">
        <v>91</v>
      </c>
      <c r="F4516" t="s">
        <v>712</v>
      </c>
      <c r="G4516">
        <v>0</v>
      </c>
      <c r="H4516">
        <v>0</v>
      </c>
    </row>
    <row r="4517" spans="1:8" x14ac:dyDescent="0.25">
      <c r="A4517" t="s">
        <v>628</v>
      </c>
      <c r="B4517" t="s">
        <v>171</v>
      </c>
      <c r="C4517" t="s">
        <v>172</v>
      </c>
      <c r="D4517" t="s">
        <v>675</v>
      </c>
      <c r="E4517" t="s">
        <v>91</v>
      </c>
      <c r="F4517" t="s">
        <v>712</v>
      </c>
      <c r="G4517">
        <v>0</v>
      </c>
      <c r="H4517">
        <v>0</v>
      </c>
    </row>
    <row r="4518" spans="1:8" x14ac:dyDescent="0.25">
      <c r="A4518" t="s">
        <v>628</v>
      </c>
      <c r="B4518">
        <v>37</v>
      </c>
      <c r="C4518" t="s">
        <v>444</v>
      </c>
      <c r="D4518" t="s">
        <v>580</v>
      </c>
      <c r="E4518" t="s">
        <v>79</v>
      </c>
      <c r="F4518" t="s">
        <v>712</v>
      </c>
      <c r="G4518">
        <v>0</v>
      </c>
      <c r="H4518">
        <v>333598.37</v>
      </c>
    </row>
    <row r="4519" spans="1:8" x14ac:dyDescent="0.25">
      <c r="A4519" t="s">
        <v>628</v>
      </c>
      <c r="B4519">
        <v>68</v>
      </c>
      <c r="C4519" t="s">
        <v>89</v>
      </c>
      <c r="D4519" t="s">
        <v>676</v>
      </c>
      <c r="E4519" t="s">
        <v>91</v>
      </c>
      <c r="F4519" t="s">
        <v>712</v>
      </c>
      <c r="G4519">
        <v>0</v>
      </c>
      <c r="H4519">
        <v>0</v>
      </c>
    </row>
    <row r="4520" spans="1:8" x14ac:dyDescent="0.25">
      <c r="A4520" t="s">
        <v>628</v>
      </c>
      <c r="B4520" t="s">
        <v>216</v>
      </c>
      <c r="C4520" t="s">
        <v>217</v>
      </c>
      <c r="D4520" t="s">
        <v>677</v>
      </c>
      <c r="E4520" t="s">
        <v>91</v>
      </c>
      <c r="F4520" t="s">
        <v>712</v>
      </c>
      <c r="G4520">
        <v>0</v>
      </c>
      <c r="H4520">
        <v>0</v>
      </c>
    </row>
    <row r="4521" spans="1:8" x14ac:dyDescent="0.25">
      <c r="A4521" t="s">
        <v>628</v>
      </c>
      <c r="B4521" t="s">
        <v>309</v>
      </c>
      <c r="C4521" t="s">
        <v>310</v>
      </c>
      <c r="D4521" t="s">
        <v>678</v>
      </c>
      <c r="E4521" t="s">
        <v>91</v>
      </c>
      <c r="F4521" t="s">
        <v>712</v>
      </c>
      <c r="G4521">
        <v>0</v>
      </c>
      <c r="H4521">
        <v>0</v>
      </c>
    </row>
    <row r="4522" spans="1:8" x14ac:dyDescent="0.25">
      <c r="A4522" t="s">
        <v>628</v>
      </c>
      <c r="B4522" t="s">
        <v>192</v>
      </c>
      <c r="C4522" t="s">
        <v>193</v>
      </c>
      <c r="D4522" t="s">
        <v>679</v>
      </c>
      <c r="E4522" t="s">
        <v>91</v>
      </c>
      <c r="F4522" t="s">
        <v>712</v>
      </c>
      <c r="G4522">
        <v>0</v>
      </c>
      <c r="H4522">
        <v>0</v>
      </c>
    </row>
    <row r="4523" spans="1:8" x14ac:dyDescent="0.25">
      <c r="A4523" t="s">
        <v>628</v>
      </c>
      <c r="B4523">
        <v>22</v>
      </c>
      <c r="C4523" t="s">
        <v>429</v>
      </c>
      <c r="D4523" t="s">
        <v>565</v>
      </c>
      <c r="E4523" t="s">
        <v>79</v>
      </c>
      <c r="F4523" t="s">
        <v>712</v>
      </c>
      <c r="G4523">
        <v>0</v>
      </c>
      <c r="H4523">
        <v>0</v>
      </c>
    </row>
    <row r="4524" spans="1:8" x14ac:dyDescent="0.25">
      <c r="A4524" t="s">
        <v>628</v>
      </c>
      <c r="B4524">
        <v>86</v>
      </c>
      <c r="C4524" t="s">
        <v>100</v>
      </c>
      <c r="D4524" t="s">
        <v>680</v>
      </c>
      <c r="E4524" t="s">
        <v>91</v>
      </c>
      <c r="F4524" t="s">
        <v>712</v>
      </c>
      <c r="G4524">
        <v>0</v>
      </c>
      <c r="H4524">
        <v>0</v>
      </c>
    </row>
    <row r="4525" spans="1:8" x14ac:dyDescent="0.25">
      <c r="A4525" t="s">
        <v>628</v>
      </c>
      <c r="B4525">
        <v>23</v>
      </c>
      <c r="C4525" t="s">
        <v>430</v>
      </c>
      <c r="D4525" t="s">
        <v>566</v>
      </c>
      <c r="E4525" t="s">
        <v>79</v>
      </c>
      <c r="F4525" t="s">
        <v>712</v>
      </c>
      <c r="G4525">
        <v>0</v>
      </c>
      <c r="H4525">
        <v>0</v>
      </c>
    </row>
    <row r="4526" spans="1:8" x14ac:dyDescent="0.25">
      <c r="A4526" t="s">
        <v>628</v>
      </c>
      <c r="B4526" t="s">
        <v>306</v>
      </c>
      <c r="C4526" t="s">
        <v>307</v>
      </c>
      <c r="D4526" t="s">
        <v>681</v>
      </c>
      <c r="E4526" t="s">
        <v>91</v>
      </c>
      <c r="F4526" t="s">
        <v>712</v>
      </c>
      <c r="G4526">
        <v>0</v>
      </c>
      <c r="H4526">
        <v>0</v>
      </c>
    </row>
    <row r="4527" spans="1:8" x14ac:dyDescent="0.25">
      <c r="A4527" t="s">
        <v>628</v>
      </c>
      <c r="B4527" t="s">
        <v>243</v>
      </c>
      <c r="C4527" t="s">
        <v>244</v>
      </c>
      <c r="D4527" t="s">
        <v>245</v>
      </c>
      <c r="E4527" t="s">
        <v>91</v>
      </c>
      <c r="F4527" t="s">
        <v>712</v>
      </c>
      <c r="G4527">
        <v>0</v>
      </c>
      <c r="H4527">
        <v>0</v>
      </c>
    </row>
    <row r="4528" spans="1:8" x14ac:dyDescent="0.25">
      <c r="A4528" t="s">
        <v>628</v>
      </c>
      <c r="B4528">
        <v>38</v>
      </c>
      <c r="C4528" t="s">
        <v>445</v>
      </c>
      <c r="D4528" t="s">
        <v>581</v>
      </c>
      <c r="E4528" t="s">
        <v>79</v>
      </c>
      <c r="F4528" t="s">
        <v>712</v>
      </c>
      <c r="G4528">
        <v>0</v>
      </c>
      <c r="H4528">
        <v>0</v>
      </c>
    </row>
    <row r="4529" spans="1:8" x14ac:dyDescent="0.25">
      <c r="A4529" t="s">
        <v>628</v>
      </c>
      <c r="B4529" t="s">
        <v>246</v>
      </c>
      <c r="C4529" t="s">
        <v>247</v>
      </c>
      <c r="D4529" t="s">
        <v>248</v>
      </c>
      <c r="E4529" t="s">
        <v>91</v>
      </c>
      <c r="F4529" t="s">
        <v>712</v>
      </c>
      <c r="G4529">
        <v>0</v>
      </c>
      <c r="H4529">
        <v>0</v>
      </c>
    </row>
    <row r="4530" spans="1:8" x14ac:dyDescent="0.25">
      <c r="A4530" t="s">
        <v>628</v>
      </c>
      <c r="B4530" t="s">
        <v>123</v>
      </c>
      <c r="C4530" t="s">
        <v>124</v>
      </c>
      <c r="D4530" t="s">
        <v>682</v>
      </c>
      <c r="E4530" t="s">
        <v>91</v>
      </c>
      <c r="F4530" t="s">
        <v>712</v>
      </c>
      <c r="G4530">
        <v>0</v>
      </c>
      <c r="H4530">
        <v>0</v>
      </c>
    </row>
    <row r="4531" spans="1:8" x14ac:dyDescent="0.25">
      <c r="A4531" t="s">
        <v>628</v>
      </c>
      <c r="B4531" t="s">
        <v>162</v>
      </c>
      <c r="C4531" t="s">
        <v>163</v>
      </c>
      <c r="D4531" t="s">
        <v>683</v>
      </c>
      <c r="E4531" t="s">
        <v>91</v>
      </c>
      <c r="F4531" t="s">
        <v>712</v>
      </c>
      <c r="G4531">
        <v>0</v>
      </c>
      <c r="H4531">
        <v>0</v>
      </c>
    </row>
    <row r="4532" spans="1:8" x14ac:dyDescent="0.25">
      <c r="A4532" t="s">
        <v>628</v>
      </c>
      <c r="B4532" t="s">
        <v>405</v>
      </c>
      <c r="C4532" t="s">
        <v>406</v>
      </c>
      <c r="D4532" t="s">
        <v>684</v>
      </c>
      <c r="E4532" t="s">
        <v>91</v>
      </c>
      <c r="F4532" t="s">
        <v>712</v>
      </c>
      <c r="G4532">
        <v>0</v>
      </c>
      <c r="H4532">
        <v>0</v>
      </c>
    </row>
    <row r="4533" spans="1:8" x14ac:dyDescent="0.25">
      <c r="A4533" t="s">
        <v>628</v>
      </c>
      <c r="B4533" t="s">
        <v>195</v>
      </c>
      <c r="C4533" t="s">
        <v>196</v>
      </c>
      <c r="D4533" t="s">
        <v>685</v>
      </c>
      <c r="E4533" t="s">
        <v>91</v>
      </c>
      <c r="F4533" t="s">
        <v>712</v>
      </c>
      <c r="G4533">
        <v>0</v>
      </c>
      <c r="H4533">
        <v>0</v>
      </c>
    </row>
    <row r="4534" spans="1:8" x14ac:dyDescent="0.25">
      <c r="A4534" t="s">
        <v>628</v>
      </c>
      <c r="B4534">
        <v>24</v>
      </c>
      <c r="C4534" t="s">
        <v>431</v>
      </c>
      <c r="D4534" t="s">
        <v>567</v>
      </c>
      <c r="E4534" t="s">
        <v>79</v>
      </c>
      <c r="F4534" t="s">
        <v>712</v>
      </c>
      <c r="G4534">
        <v>0</v>
      </c>
      <c r="H4534">
        <v>0</v>
      </c>
    </row>
    <row r="4535" spans="1:8" x14ac:dyDescent="0.25">
      <c r="A4535" t="s">
        <v>628</v>
      </c>
      <c r="B4535" t="s">
        <v>249</v>
      </c>
      <c r="C4535" t="s">
        <v>250</v>
      </c>
      <c r="D4535" t="s">
        <v>686</v>
      </c>
      <c r="E4535" t="s">
        <v>91</v>
      </c>
      <c r="F4535" t="s">
        <v>712</v>
      </c>
      <c r="G4535">
        <v>0</v>
      </c>
      <c r="H4535">
        <v>0</v>
      </c>
    </row>
    <row r="4536" spans="1:8" x14ac:dyDescent="0.25">
      <c r="A4536" t="s">
        <v>628</v>
      </c>
      <c r="B4536" t="s">
        <v>366</v>
      </c>
      <c r="C4536" t="s">
        <v>367</v>
      </c>
      <c r="D4536" t="s">
        <v>687</v>
      </c>
      <c r="E4536" t="s">
        <v>91</v>
      </c>
      <c r="F4536" t="s">
        <v>712</v>
      </c>
      <c r="G4536">
        <v>0</v>
      </c>
      <c r="H4536">
        <v>0</v>
      </c>
    </row>
    <row r="4537" spans="1:8" x14ac:dyDescent="0.25">
      <c r="A4537" t="s">
        <v>628</v>
      </c>
      <c r="B4537">
        <v>36</v>
      </c>
      <c r="C4537" t="s">
        <v>443</v>
      </c>
      <c r="D4537" t="s">
        <v>579</v>
      </c>
      <c r="E4537" t="s">
        <v>79</v>
      </c>
      <c r="F4537" t="s">
        <v>712</v>
      </c>
      <c r="G4537">
        <v>0</v>
      </c>
      <c r="H4537">
        <v>240206.4</v>
      </c>
    </row>
    <row r="4538" spans="1:8" x14ac:dyDescent="0.25">
      <c r="A4538" t="s">
        <v>628</v>
      </c>
      <c r="B4538">
        <v>97</v>
      </c>
      <c r="C4538" t="s">
        <v>116</v>
      </c>
      <c r="D4538" t="s">
        <v>688</v>
      </c>
      <c r="E4538" t="s">
        <v>91</v>
      </c>
      <c r="F4538" t="s">
        <v>712</v>
      </c>
      <c r="G4538">
        <v>0</v>
      </c>
      <c r="H4538">
        <v>0</v>
      </c>
    </row>
    <row r="4539" spans="1:8" x14ac:dyDescent="0.25">
      <c r="A4539" t="s">
        <v>628</v>
      </c>
      <c r="B4539">
        <v>25</v>
      </c>
      <c r="C4539" t="s">
        <v>432</v>
      </c>
      <c r="D4539" t="s">
        <v>568</v>
      </c>
      <c r="E4539" t="s">
        <v>79</v>
      </c>
      <c r="F4539" t="s">
        <v>712</v>
      </c>
      <c r="G4539">
        <v>0</v>
      </c>
      <c r="H4539">
        <v>0</v>
      </c>
    </row>
    <row r="4540" spans="1:8" x14ac:dyDescent="0.25">
      <c r="A4540" t="s">
        <v>628</v>
      </c>
      <c r="B4540" t="s">
        <v>348</v>
      </c>
      <c r="C4540" t="s">
        <v>349</v>
      </c>
      <c r="D4540" t="s">
        <v>350</v>
      </c>
      <c r="E4540" t="s">
        <v>91</v>
      </c>
      <c r="F4540" t="s">
        <v>712</v>
      </c>
      <c r="G4540">
        <v>0</v>
      </c>
      <c r="H4540">
        <v>0</v>
      </c>
    </row>
    <row r="4541" spans="1:8" x14ac:dyDescent="0.25">
      <c r="A4541" t="s">
        <v>628</v>
      </c>
      <c r="B4541">
        <v>26</v>
      </c>
      <c r="C4541" t="s">
        <v>433</v>
      </c>
      <c r="D4541" t="s">
        <v>569</v>
      </c>
      <c r="E4541" t="s">
        <v>79</v>
      </c>
      <c r="F4541" t="s">
        <v>712</v>
      </c>
      <c r="G4541">
        <v>0</v>
      </c>
      <c r="H4541">
        <v>0</v>
      </c>
    </row>
    <row r="4542" spans="1:8" x14ac:dyDescent="0.25">
      <c r="A4542" t="s">
        <v>628</v>
      </c>
      <c r="B4542">
        <v>89</v>
      </c>
      <c r="C4542" t="s">
        <v>104</v>
      </c>
      <c r="D4542" t="s">
        <v>689</v>
      </c>
      <c r="E4542" t="s">
        <v>91</v>
      </c>
      <c r="F4542" t="s">
        <v>712</v>
      </c>
      <c r="G4542">
        <v>0</v>
      </c>
      <c r="H4542">
        <v>0</v>
      </c>
    </row>
    <row r="4543" spans="1:8" x14ac:dyDescent="0.25">
      <c r="A4543" t="s">
        <v>628</v>
      </c>
      <c r="B4543">
        <v>27</v>
      </c>
      <c r="C4543" t="s">
        <v>434</v>
      </c>
      <c r="D4543" t="s">
        <v>570</v>
      </c>
      <c r="E4543" t="s">
        <v>79</v>
      </c>
      <c r="F4543" t="s">
        <v>712</v>
      </c>
      <c r="G4543">
        <v>0</v>
      </c>
      <c r="H4543">
        <v>0</v>
      </c>
    </row>
    <row r="4544" spans="1:8" x14ac:dyDescent="0.25">
      <c r="A4544" t="s">
        <v>628</v>
      </c>
      <c r="B4544">
        <v>28</v>
      </c>
      <c r="C4544" t="s">
        <v>435</v>
      </c>
      <c r="D4544" t="s">
        <v>571</v>
      </c>
      <c r="E4544" t="s">
        <v>79</v>
      </c>
      <c r="F4544" t="s">
        <v>712</v>
      </c>
      <c r="G4544">
        <v>0</v>
      </c>
      <c r="H4544">
        <v>0</v>
      </c>
    </row>
    <row r="4545" spans="1:8" x14ac:dyDescent="0.25">
      <c r="A4545" t="s">
        <v>628</v>
      </c>
      <c r="B4545" t="s">
        <v>201</v>
      </c>
      <c r="C4545" t="s">
        <v>202</v>
      </c>
      <c r="D4545" t="s">
        <v>690</v>
      </c>
      <c r="E4545" t="s">
        <v>91</v>
      </c>
      <c r="F4545" t="s">
        <v>712</v>
      </c>
      <c r="G4545">
        <v>0</v>
      </c>
      <c r="H4545">
        <v>0</v>
      </c>
    </row>
    <row r="4546" spans="1:8" x14ac:dyDescent="0.25">
      <c r="A4546" t="s">
        <v>628</v>
      </c>
      <c r="B4546" t="s">
        <v>384</v>
      </c>
      <c r="C4546" t="s">
        <v>385</v>
      </c>
      <c r="D4546" t="s">
        <v>691</v>
      </c>
      <c r="E4546" t="s">
        <v>91</v>
      </c>
      <c r="F4546" t="s">
        <v>712</v>
      </c>
      <c r="G4546">
        <v>0</v>
      </c>
      <c r="H4546">
        <v>0</v>
      </c>
    </row>
    <row r="4547" spans="1:8" x14ac:dyDescent="0.25">
      <c r="A4547" t="s">
        <v>628</v>
      </c>
      <c r="B4547" t="s">
        <v>144</v>
      </c>
      <c r="C4547" t="s">
        <v>145</v>
      </c>
      <c r="D4547" t="s">
        <v>692</v>
      </c>
      <c r="E4547" t="s">
        <v>91</v>
      </c>
      <c r="F4547" t="s">
        <v>712</v>
      </c>
      <c r="G4547">
        <v>0</v>
      </c>
      <c r="H4547">
        <v>0</v>
      </c>
    </row>
    <row r="4548" spans="1:8" x14ac:dyDescent="0.25">
      <c r="A4548" t="s">
        <v>628</v>
      </c>
      <c r="B4548" t="s">
        <v>129</v>
      </c>
      <c r="C4548" t="s">
        <v>130</v>
      </c>
      <c r="D4548" t="s">
        <v>693</v>
      </c>
      <c r="E4548" t="s">
        <v>91</v>
      </c>
      <c r="F4548" t="s">
        <v>712</v>
      </c>
      <c r="G4548">
        <v>0</v>
      </c>
      <c r="H4548">
        <v>0</v>
      </c>
    </row>
    <row r="4549" spans="1:8" x14ac:dyDescent="0.25">
      <c r="A4549" t="s">
        <v>628</v>
      </c>
      <c r="B4549" t="s">
        <v>204</v>
      </c>
      <c r="C4549" t="s">
        <v>205</v>
      </c>
      <c r="D4549" t="s">
        <v>694</v>
      </c>
      <c r="E4549" t="s">
        <v>91</v>
      </c>
      <c r="F4549" t="s">
        <v>712</v>
      </c>
      <c r="G4549">
        <v>0</v>
      </c>
      <c r="H4549">
        <v>0</v>
      </c>
    </row>
    <row r="4550" spans="1:8" x14ac:dyDescent="0.25">
      <c r="A4550" t="s">
        <v>628</v>
      </c>
      <c r="B4550" t="s">
        <v>354</v>
      </c>
      <c r="C4550" t="s">
        <v>355</v>
      </c>
      <c r="D4550" t="s">
        <v>356</v>
      </c>
      <c r="E4550" t="s">
        <v>91</v>
      </c>
      <c r="F4550" t="s">
        <v>712</v>
      </c>
      <c r="G4550">
        <v>0</v>
      </c>
      <c r="H4550">
        <v>0</v>
      </c>
    </row>
    <row r="4551" spans="1:8" x14ac:dyDescent="0.25">
      <c r="A4551" t="s">
        <v>628</v>
      </c>
      <c r="B4551" t="s">
        <v>261</v>
      </c>
      <c r="C4551" t="s">
        <v>262</v>
      </c>
      <c r="D4551" t="s">
        <v>695</v>
      </c>
      <c r="E4551" t="s">
        <v>91</v>
      </c>
      <c r="F4551" t="s">
        <v>712</v>
      </c>
      <c r="G4551">
        <v>0</v>
      </c>
      <c r="H4551">
        <v>0</v>
      </c>
    </row>
    <row r="4552" spans="1:8" x14ac:dyDescent="0.25">
      <c r="A4552" t="s">
        <v>628</v>
      </c>
      <c r="B4552">
        <v>94</v>
      </c>
      <c r="C4552" t="s">
        <v>112</v>
      </c>
      <c r="D4552" t="s">
        <v>696</v>
      </c>
      <c r="E4552" t="s">
        <v>91</v>
      </c>
      <c r="F4552" t="s">
        <v>712</v>
      </c>
      <c r="G4552">
        <v>0</v>
      </c>
      <c r="H4552">
        <v>0</v>
      </c>
    </row>
    <row r="4553" spans="1:8" x14ac:dyDescent="0.25">
      <c r="A4553" t="s">
        <v>628</v>
      </c>
      <c r="B4553">
        <v>95</v>
      </c>
      <c r="C4553" t="s">
        <v>114</v>
      </c>
      <c r="D4553" t="s">
        <v>115</v>
      </c>
      <c r="E4553" t="s">
        <v>91</v>
      </c>
      <c r="F4553" t="s">
        <v>712</v>
      </c>
      <c r="G4553">
        <v>0</v>
      </c>
      <c r="H4553">
        <v>0</v>
      </c>
    </row>
    <row r="4554" spans="1:8" x14ac:dyDescent="0.25">
      <c r="A4554" t="s">
        <v>628</v>
      </c>
      <c r="B4554">
        <v>29</v>
      </c>
      <c r="C4554" t="s">
        <v>436</v>
      </c>
      <c r="D4554" t="s">
        <v>572</v>
      </c>
      <c r="E4554" t="s">
        <v>79</v>
      </c>
      <c r="F4554" t="s">
        <v>712</v>
      </c>
      <c r="G4554">
        <v>0</v>
      </c>
      <c r="H4554">
        <v>0</v>
      </c>
    </row>
    <row r="4555" spans="1:8" x14ac:dyDescent="0.25">
      <c r="A4555" t="s">
        <v>628</v>
      </c>
      <c r="B4555">
        <v>30</v>
      </c>
      <c r="C4555" t="s">
        <v>437</v>
      </c>
      <c r="D4555" t="s">
        <v>573</v>
      </c>
      <c r="E4555" t="s">
        <v>79</v>
      </c>
      <c r="F4555" t="s">
        <v>712</v>
      </c>
      <c r="G4555">
        <v>0</v>
      </c>
      <c r="H4555">
        <v>0</v>
      </c>
    </row>
    <row r="4556" spans="1:8" x14ac:dyDescent="0.25">
      <c r="A4556" t="s">
        <v>628</v>
      </c>
      <c r="B4556" t="s">
        <v>147</v>
      </c>
      <c r="C4556" t="s">
        <v>148</v>
      </c>
      <c r="D4556" t="s">
        <v>697</v>
      </c>
      <c r="E4556" t="s">
        <v>91</v>
      </c>
      <c r="F4556" t="s">
        <v>712</v>
      </c>
      <c r="G4556">
        <v>0</v>
      </c>
      <c r="H4556">
        <v>0</v>
      </c>
    </row>
    <row r="4557" spans="1:8" x14ac:dyDescent="0.25">
      <c r="A4557" t="s">
        <v>628</v>
      </c>
      <c r="B4557">
        <v>31</v>
      </c>
      <c r="C4557" t="s">
        <v>438</v>
      </c>
      <c r="D4557" t="s">
        <v>574</v>
      </c>
      <c r="E4557" t="s">
        <v>79</v>
      </c>
      <c r="F4557" t="s">
        <v>712</v>
      </c>
      <c r="G4557">
        <v>0</v>
      </c>
      <c r="H4557">
        <v>0</v>
      </c>
    </row>
    <row r="4558" spans="1:8" x14ac:dyDescent="0.25">
      <c r="A4558" t="s">
        <v>628</v>
      </c>
      <c r="B4558">
        <v>92</v>
      </c>
      <c r="C4558" t="s">
        <v>108</v>
      </c>
      <c r="D4558" t="s">
        <v>698</v>
      </c>
      <c r="E4558" t="s">
        <v>91</v>
      </c>
      <c r="F4558" t="s">
        <v>712</v>
      </c>
      <c r="G4558">
        <v>0</v>
      </c>
      <c r="H4558">
        <v>0</v>
      </c>
    </row>
    <row r="4559" spans="1:8" x14ac:dyDescent="0.25">
      <c r="A4559" t="s">
        <v>628</v>
      </c>
      <c r="B4559" t="s">
        <v>315</v>
      </c>
      <c r="C4559" t="s">
        <v>316</v>
      </c>
      <c r="D4559" t="s">
        <v>699</v>
      </c>
      <c r="E4559" t="s">
        <v>91</v>
      </c>
      <c r="F4559" t="s">
        <v>712</v>
      </c>
      <c r="G4559">
        <v>0</v>
      </c>
      <c r="H4559">
        <v>0</v>
      </c>
    </row>
    <row r="4560" spans="1:8" x14ac:dyDescent="0.25">
      <c r="A4560" t="s">
        <v>628</v>
      </c>
      <c r="B4560">
        <v>91</v>
      </c>
      <c r="C4560" t="s">
        <v>106</v>
      </c>
      <c r="D4560" t="s">
        <v>107</v>
      </c>
      <c r="E4560" t="s">
        <v>91</v>
      </c>
      <c r="F4560" t="s">
        <v>712</v>
      </c>
      <c r="G4560">
        <v>0</v>
      </c>
      <c r="H4560">
        <v>0</v>
      </c>
    </row>
    <row r="4561" spans="1:8" x14ac:dyDescent="0.25">
      <c r="A4561" t="s">
        <v>628</v>
      </c>
      <c r="B4561" t="s">
        <v>336</v>
      </c>
      <c r="C4561" t="s">
        <v>337</v>
      </c>
      <c r="D4561" t="s">
        <v>700</v>
      </c>
      <c r="E4561" t="s">
        <v>91</v>
      </c>
      <c r="F4561" t="s">
        <v>712</v>
      </c>
      <c r="G4561">
        <v>0</v>
      </c>
      <c r="H4561">
        <v>0</v>
      </c>
    </row>
    <row r="4562" spans="1:8" x14ac:dyDescent="0.25">
      <c r="A4562" t="s">
        <v>628</v>
      </c>
      <c r="B4562" t="s">
        <v>297</v>
      </c>
      <c r="C4562" t="s">
        <v>298</v>
      </c>
      <c r="D4562" t="s">
        <v>701</v>
      </c>
      <c r="E4562" t="s">
        <v>91</v>
      </c>
      <c r="F4562" t="s">
        <v>712</v>
      </c>
      <c r="G4562">
        <v>0</v>
      </c>
      <c r="H4562">
        <v>0</v>
      </c>
    </row>
    <row r="4563" spans="1:8" x14ac:dyDescent="0.25">
      <c r="A4563" t="s">
        <v>628</v>
      </c>
      <c r="B4563" t="s">
        <v>363</v>
      </c>
      <c r="C4563" t="s">
        <v>364</v>
      </c>
      <c r="D4563" t="s">
        <v>365</v>
      </c>
      <c r="E4563" t="s">
        <v>91</v>
      </c>
      <c r="F4563" t="s">
        <v>712</v>
      </c>
      <c r="G4563">
        <v>0</v>
      </c>
      <c r="H4563">
        <v>0</v>
      </c>
    </row>
    <row r="4564" spans="1:8" x14ac:dyDescent="0.25">
      <c r="A4564" t="s">
        <v>628</v>
      </c>
      <c r="B4564" t="s">
        <v>258</v>
      </c>
      <c r="C4564" t="s">
        <v>259</v>
      </c>
      <c r="D4564" t="s">
        <v>260</v>
      </c>
      <c r="E4564" t="s">
        <v>91</v>
      </c>
      <c r="F4564" t="s">
        <v>712</v>
      </c>
      <c r="G4564">
        <v>0</v>
      </c>
      <c r="H4564">
        <v>0</v>
      </c>
    </row>
    <row r="4565" spans="1:8" x14ac:dyDescent="0.25">
      <c r="A4565" t="s">
        <v>628</v>
      </c>
      <c r="B4565" t="s">
        <v>312</v>
      </c>
      <c r="C4565" t="s">
        <v>313</v>
      </c>
      <c r="D4565" t="s">
        <v>702</v>
      </c>
      <c r="E4565" t="s">
        <v>91</v>
      </c>
      <c r="F4565" t="s">
        <v>712</v>
      </c>
      <c r="G4565">
        <v>0</v>
      </c>
      <c r="H4565">
        <v>0</v>
      </c>
    </row>
    <row r="4566" spans="1:8" x14ac:dyDescent="0.25">
      <c r="A4566" t="s">
        <v>628</v>
      </c>
      <c r="B4566" t="s">
        <v>360</v>
      </c>
      <c r="C4566" t="s">
        <v>361</v>
      </c>
      <c r="D4566" t="s">
        <v>703</v>
      </c>
      <c r="E4566" t="s">
        <v>91</v>
      </c>
      <c r="F4566" t="s">
        <v>712</v>
      </c>
      <c r="G4566">
        <v>0</v>
      </c>
      <c r="H4566">
        <v>0</v>
      </c>
    </row>
    <row r="4567" spans="1:8" x14ac:dyDescent="0.25">
      <c r="A4567" t="s">
        <v>628</v>
      </c>
      <c r="B4567" t="s">
        <v>252</v>
      </c>
      <c r="C4567" t="s">
        <v>253</v>
      </c>
      <c r="D4567" t="s">
        <v>704</v>
      </c>
      <c r="E4567" t="s">
        <v>91</v>
      </c>
      <c r="F4567" t="s">
        <v>712</v>
      </c>
      <c r="G4567">
        <v>0</v>
      </c>
      <c r="H4567">
        <v>0</v>
      </c>
    </row>
    <row r="4568" spans="1:8" x14ac:dyDescent="0.25">
      <c r="A4568" t="s">
        <v>628</v>
      </c>
      <c r="B4568" t="s">
        <v>276</v>
      </c>
      <c r="C4568" t="s">
        <v>277</v>
      </c>
      <c r="D4568" t="s">
        <v>705</v>
      </c>
      <c r="E4568" t="s">
        <v>91</v>
      </c>
      <c r="F4568" t="s">
        <v>712</v>
      </c>
      <c r="G4568">
        <v>0</v>
      </c>
      <c r="H4568">
        <v>0</v>
      </c>
    </row>
    <row r="4569" spans="1:8" x14ac:dyDescent="0.25">
      <c r="A4569" t="s">
        <v>628</v>
      </c>
      <c r="B4569" t="s">
        <v>327</v>
      </c>
      <c r="C4569" t="s">
        <v>328</v>
      </c>
      <c r="D4569" t="s">
        <v>329</v>
      </c>
      <c r="E4569" t="s">
        <v>91</v>
      </c>
      <c r="F4569" t="s">
        <v>712</v>
      </c>
      <c r="G4569">
        <v>0</v>
      </c>
      <c r="H4569">
        <v>0</v>
      </c>
    </row>
    <row r="4570" spans="1:8" x14ac:dyDescent="0.25">
      <c r="A4570" t="s">
        <v>628</v>
      </c>
      <c r="B4570">
        <v>81</v>
      </c>
      <c r="C4570" t="s">
        <v>94</v>
      </c>
      <c r="D4570" t="s">
        <v>95</v>
      </c>
      <c r="E4570" t="s">
        <v>91</v>
      </c>
      <c r="F4570" t="s">
        <v>712</v>
      </c>
      <c r="G4570">
        <v>0</v>
      </c>
      <c r="H4570">
        <v>0</v>
      </c>
    </row>
    <row r="4571" spans="1:8" x14ac:dyDescent="0.25">
      <c r="A4571" t="s">
        <v>628</v>
      </c>
      <c r="B4571" t="s">
        <v>378</v>
      </c>
      <c r="C4571" t="s">
        <v>379</v>
      </c>
      <c r="D4571" t="s">
        <v>380</v>
      </c>
      <c r="E4571" t="s">
        <v>91</v>
      </c>
      <c r="F4571" t="s">
        <v>712</v>
      </c>
      <c r="G4571">
        <v>0</v>
      </c>
      <c r="H4571">
        <v>0</v>
      </c>
    </row>
    <row r="4572" spans="1:8" x14ac:dyDescent="0.25">
      <c r="A4572" t="s">
        <v>628</v>
      </c>
      <c r="B4572">
        <v>32</v>
      </c>
      <c r="C4572" t="s">
        <v>439</v>
      </c>
      <c r="D4572" t="s">
        <v>706</v>
      </c>
      <c r="E4572" t="s">
        <v>79</v>
      </c>
      <c r="F4572" t="s">
        <v>712</v>
      </c>
      <c r="G4572">
        <v>0</v>
      </c>
      <c r="H4572">
        <v>0</v>
      </c>
    </row>
    <row r="4573" spans="1:8" x14ac:dyDescent="0.25">
      <c r="A4573" t="s">
        <v>628</v>
      </c>
      <c r="B4573" t="s">
        <v>156</v>
      </c>
      <c r="C4573" t="s">
        <v>157</v>
      </c>
      <c r="D4573" t="s">
        <v>575</v>
      </c>
      <c r="E4573" t="s">
        <v>91</v>
      </c>
      <c r="F4573" t="s">
        <v>712</v>
      </c>
      <c r="G4573">
        <v>0</v>
      </c>
      <c r="H4573">
        <v>0</v>
      </c>
    </row>
    <row r="4574" spans="1:8" x14ac:dyDescent="0.25">
      <c r="A4574" t="s">
        <v>628</v>
      </c>
      <c r="B4574" t="s">
        <v>372</v>
      </c>
      <c r="C4574" t="s">
        <v>373</v>
      </c>
      <c r="D4574" t="s">
        <v>707</v>
      </c>
      <c r="E4574" t="s">
        <v>91</v>
      </c>
      <c r="F4574" t="s">
        <v>712</v>
      </c>
      <c r="G4574">
        <v>0</v>
      </c>
      <c r="H4574">
        <v>0</v>
      </c>
    </row>
    <row r="4575" spans="1:8" x14ac:dyDescent="0.25">
      <c r="A4575" t="s">
        <v>628</v>
      </c>
      <c r="B4575">
        <v>33</v>
      </c>
      <c r="C4575" t="s">
        <v>440</v>
      </c>
      <c r="D4575" t="s">
        <v>576</v>
      </c>
      <c r="E4575" t="s">
        <v>79</v>
      </c>
      <c r="F4575" t="s">
        <v>712</v>
      </c>
      <c r="G4575">
        <v>0</v>
      </c>
      <c r="H4575">
        <v>0</v>
      </c>
    </row>
    <row r="4576" spans="1:8" x14ac:dyDescent="0.25">
      <c r="A4576" t="s">
        <v>628</v>
      </c>
      <c r="B4576">
        <v>34</v>
      </c>
      <c r="C4576" t="s">
        <v>441</v>
      </c>
      <c r="D4576" t="s">
        <v>577</v>
      </c>
      <c r="E4576" t="s">
        <v>79</v>
      </c>
      <c r="F4576" t="s">
        <v>712</v>
      </c>
      <c r="G4576">
        <v>0</v>
      </c>
      <c r="H4576">
        <v>0</v>
      </c>
    </row>
    <row r="4577" spans="1:8" x14ac:dyDescent="0.25">
      <c r="A4577" t="s">
        <v>628</v>
      </c>
      <c r="B4577">
        <v>35</v>
      </c>
      <c r="C4577" t="s">
        <v>442</v>
      </c>
      <c r="D4577" t="s">
        <v>578</v>
      </c>
      <c r="E4577" t="s">
        <v>79</v>
      </c>
      <c r="F4577" t="s">
        <v>712</v>
      </c>
      <c r="G4577">
        <v>0</v>
      </c>
      <c r="H4577">
        <v>144638</v>
      </c>
    </row>
    <row r="4578" spans="1:8" x14ac:dyDescent="0.25">
      <c r="A4578" t="s">
        <v>628</v>
      </c>
      <c r="B4578" t="s">
        <v>288</v>
      </c>
      <c r="C4578" t="s">
        <v>289</v>
      </c>
      <c r="D4578" t="s">
        <v>708</v>
      </c>
      <c r="E4578" t="s">
        <v>91</v>
      </c>
      <c r="F4578" t="s">
        <v>712</v>
      </c>
      <c r="G4578">
        <v>0</v>
      </c>
      <c r="H4578">
        <v>0</v>
      </c>
    </row>
    <row r="4579" spans="1:8" x14ac:dyDescent="0.25">
      <c r="A4579" t="s">
        <v>628</v>
      </c>
      <c r="B4579" t="s">
        <v>333</v>
      </c>
      <c r="C4579" t="s">
        <v>334</v>
      </c>
      <c r="D4579" t="s">
        <v>709</v>
      </c>
      <c r="E4579" t="s">
        <v>91</v>
      </c>
      <c r="F4579" t="s">
        <v>712</v>
      </c>
      <c r="G4579">
        <v>0</v>
      </c>
      <c r="H4579">
        <v>0</v>
      </c>
    </row>
    <row r="4580" spans="1:8" x14ac:dyDescent="0.25">
      <c r="A4580" t="s">
        <v>628</v>
      </c>
      <c r="B4580" t="s">
        <v>330</v>
      </c>
      <c r="C4580" t="s">
        <v>331</v>
      </c>
      <c r="D4580" t="s">
        <v>710</v>
      </c>
      <c r="E4580" t="s">
        <v>91</v>
      </c>
      <c r="F4580" t="s">
        <v>712</v>
      </c>
      <c r="G4580">
        <v>0</v>
      </c>
      <c r="H4580">
        <v>0</v>
      </c>
    </row>
    <row r="4581" spans="1:8" x14ac:dyDescent="0.25">
      <c r="A4581" t="s">
        <v>628</v>
      </c>
      <c r="B4581">
        <v>41</v>
      </c>
      <c r="C4581" t="s">
        <v>489</v>
      </c>
      <c r="D4581" t="s">
        <v>711</v>
      </c>
      <c r="E4581" t="s">
        <v>453</v>
      </c>
      <c r="F4581" t="s">
        <v>712</v>
      </c>
      <c r="G4581">
        <v>0</v>
      </c>
      <c r="H4581">
        <v>0</v>
      </c>
    </row>
    <row r="4582" spans="1:8" x14ac:dyDescent="0.25">
      <c r="A4582" t="s">
        <v>628</v>
      </c>
      <c r="B4582">
        <v>70</v>
      </c>
      <c r="C4582" t="s">
        <v>498</v>
      </c>
      <c r="D4582" t="s">
        <v>613</v>
      </c>
      <c r="E4582" t="s">
        <v>453</v>
      </c>
      <c r="F4582" t="s">
        <v>712</v>
      </c>
      <c r="G4582">
        <v>0</v>
      </c>
      <c r="H4582">
        <v>0</v>
      </c>
    </row>
    <row r="4583" spans="1:8" x14ac:dyDescent="0.25">
      <c r="A4583" t="s">
        <v>628</v>
      </c>
      <c r="B4583">
        <v>71</v>
      </c>
      <c r="C4583" t="s">
        <v>499</v>
      </c>
      <c r="D4583" t="s">
        <v>614</v>
      </c>
      <c r="E4583" t="s">
        <v>453</v>
      </c>
      <c r="F4583" t="s">
        <v>712</v>
      </c>
      <c r="G4583">
        <v>0</v>
      </c>
      <c r="H4583">
        <v>0</v>
      </c>
    </row>
    <row r="4584" spans="1:8" x14ac:dyDescent="0.25">
      <c r="A4584" t="s">
        <v>628</v>
      </c>
      <c r="B4584">
        <v>72</v>
      </c>
      <c r="C4584" t="s">
        <v>601</v>
      </c>
      <c r="D4584" t="s">
        <v>615</v>
      </c>
      <c r="E4584" t="s">
        <v>453</v>
      </c>
      <c r="F4584" t="s">
        <v>712</v>
      </c>
      <c r="G4584">
        <v>0</v>
      </c>
      <c r="H4584">
        <v>0</v>
      </c>
    </row>
    <row r="4585" spans="1:8" x14ac:dyDescent="0.25">
      <c r="A4585" t="s">
        <v>628</v>
      </c>
      <c r="B4585">
        <v>73</v>
      </c>
      <c r="C4585" t="s">
        <v>500</v>
      </c>
      <c r="D4585" t="s">
        <v>616</v>
      </c>
      <c r="E4585" t="s">
        <v>453</v>
      </c>
      <c r="F4585" t="s">
        <v>712</v>
      </c>
      <c r="G4585">
        <v>0</v>
      </c>
      <c r="H4585">
        <v>0</v>
      </c>
    </row>
    <row r="4586" spans="1:8" x14ac:dyDescent="0.25">
      <c r="A4586" t="s">
        <v>628</v>
      </c>
      <c r="B4586" t="s">
        <v>408</v>
      </c>
      <c r="C4586" t="s">
        <v>409</v>
      </c>
      <c r="D4586" t="s">
        <v>410</v>
      </c>
      <c r="E4586" t="s">
        <v>91</v>
      </c>
      <c r="F4586" t="s">
        <v>80</v>
      </c>
      <c r="G4586">
        <v>0</v>
      </c>
      <c r="H4586">
        <v>0</v>
      </c>
    </row>
    <row r="4587" spans="1:8" x14ac:dyDescent="0.25">
      <c r="A4587" t="s">
        <v>628</v>
      </c>
      <c r="B4587">
        <v>1</v>
      </c>
      <c r="C4587" t="s">
        <v>78</v>
      </c>
      <c r="D4587" t="s">
        <v>543</v>
      </c>
      <c r="E4587" t="s">
        <v>79</v>
      </c>
      <c r="F4587" t="s">
        <v>80</v>
      </c>
      <c r="G4587">
        <v>0</v>
      </c>
      <c r="H4587">
        <v>602396</v>
      </c>
    </row>
    <row r="4588" spans="1:8" x14ac:dyDescent="0.25">
      <c r="A4588" t="s">
        <v>628</v>
      </c>
      <c r="B4588" t="s">
        <v>381</v>
      </c>
      <c r="C4588" t="s">
        <v>382</v>
      </c>
      <c r="D4588" t="s">
        <v>383</v>
      </c>
      <c r="E4588" t="s">
        <v>91</v>
      </c>
      <c r="F4588" t="s">
        <v>80</v>
      </c>
      <c r="G4588">
        <v>0</v>
      </c>
      <c r="H4588">
        <v>0</v>
      </c>
    </row>
    <row r="4589" spans="1:8" x14ac:dyDescent="0.25">
      <c r="A4589" t="s">
        <v>628</v>
      </c>
      <c r="B4589" t="s">
        <v>165</v>
      </c>
      <c r="C4589" t="s">
        <v>166</v>
      </c>
      <c r="D4589" t="s">
        <v>630</v>
      </c>
      <c r="E4589" t="s">
        <v>91</v>
      </c>
      <c r="F4589" t="s">
        <v>80</v>
      </c>
      <c r="G4589">
        <v>0</v>
      </c>
      <c r="H4589">
        <v>0</v>
      </c>
    </row>
    <row r="4590" spans="1:8" x14ac:dyDescent="0.25">
      <c r="A4590" t="s">
        <v>628</v>
      </c>
      <c r="B4590">
        <v>74</v>
      </c>
      <c r="C4590" t="s">
        <v>92</v>
      </c>
      <c r="D4590" t="s">
        <v>631</v>
      </c>
      <c r="E4590" t="s">
        <v>91</v>
      </c>
      <c r="F4590" t="s">
        <v>80</v>
      </c>
      <c r="G4590">
        <v>0</v>
      </c>
      <c r="H4590">
        <v>0</v>
      </c>
    </row>
    <row r="4591" spans="1:8" x14ac:dyDescent="0.25">
      <c r="A4591" t="s">
        <v>628</v>
      </c>
      <c r="B4591" t="s">
        <v>594</v>
      </c>
      <c r="C4591" t="s">
        <v>595</v>
      </c>
      <c r="D4591" t="s">
        <v>632</v>
      </c>
      <c r="E4591" t="s">
        <v>91</v>
      </c>
      <c r="F4591" t="s">
        <v>80</v>
      </c>
      <c r="G4591">
        <v>0</v>
      </c>
      <c r="H4591">
        <v>0</v>
      </c>
    </row>
    <row r="4592" spans="1:8" x14ac:dyDescent="0.25">
      <c r="A4592" t="s">
        <v>628</v>
      </c>
      <c r="B4592">
        <v>83</v>
      </c>
      <c r="C4592" t="s">
        <v>98</v>
      </c>
      <c r="D4592" t="s">
        <v>633</v>
      </c>
      <c r="E4592" t="s">
        <v>91</v>
      </c>
      <c r="F4592" t="s">
        <v>80</v>
      </c>
      <c r="G4592">
        <v>0</v>
      </c>
      <c r="H4592">
        <v>0</v>
      </c>
    </row>
    <row r="4593" spans="1:8" x14ac:dyDescent="0.25">
      <c r="A4593" t="s">
        <v>628</v>
      </c>
      <c r="B4593" t="s">
        <v>339</v>
      </c>
      <c r="C4593" t="s">
        <v>340</v>
      </c>
      <c r="D4593" t="s">
        <v>634</v>
      </c>
      <c r="E4593" t="s">
        <v>91</v>
      </c>
      <c r="F4593" t="s">
        <v>80</v>
      </c>
      <c r="G4593">
        <v>0</v>
      </c>
      <c r="H4593">
        <v>0</v>
      </c>
    </row>
    <row r="4594" spans="1:8" x14ac:dyDescent="0.25">
      <c r="A4594" t="s">
        <v>628</v>
      </c>
      <c r="B4594" t="s">
        <v>369</v>
      </c>
      <c r="C4594" t="s">
        <v>370</v>
      </c>
      <c r="D4594" t="s">
        <v>371</v>
      </c>
      <c r="E4594" t="s">
        <v>91</v>
      </c>
      <c r="F4594" t="s">
        <v>80</v>
      </c>
      <c r="G4594">
        <v>0</v>
      </c>
      <c r="H4594">
        <v>0</v>
      </c>
    </row>
    <row r="4595" spans="1:8" x14ac:dyDescent="0.25">
      <c r="A4595" t="s">
        <v>628</v>
      </c>
      <c r="B4595" t="s">
        <v>387</v>
      </c>
      <c r="C4595" t="s">
        <v>388</v>
      </c>
      <c r="D4595" t="s">
        <v>635</v>
      </c>
      <c r="E4595" t="s">
        <v>91</v>
      </c>
      <c r="F4595" t="s">
        <v>80</v>
      </c>
      <c r="G4595">
        <v>0</v>
      </c>
      <c r="H4595">
        <v>0</v>
      </c>
    </row>
    <row r="4596" spans="1:8" x14ac:dyDescent="0.25">
      <c r="A4596" t="s">
        <v>628</v>
      </c>
      <c r="B4596" t="s">
        <v>279</v>
      </c>
      <c r="C4596" t="s">
        <v>280</v>
      </c>
      <c r="D4596" t="s">
        <v>636</v>
      </c>
      <c r="E4596" t="s">
        <v>91</v>
      </c>
      <c r="F4596" t="s">
        <v>80</v>
      </c>
      <c r="G4596">
        <v>0</v>
      </c>
      <c r="H4596">
        <v>0</v>
      </c>
    </row>
    <row r="4597" spans="1:8" x14ac:dyDescent="0.25">
      <c r="A4597" t="s">
        <v>628</v>
      </c>
      <c r="B4597">
        <v>2</v>
      </c>
      <c r="C4597" t="s">
        <v>81</v>
      </c>
      <c r="D4597" t="s">
        <v>545</v>
      </c>
      <c r="E4597" t="s">
        <v>79</v>
      </c>
      <c r="F4597" t="s">
        <v>80</v>
      </c>
      <c r="G4597">
        <v>0</v>
      </c>
      <c r="H4597">
        <v>43100</v>
      </c>
    </row>
    <row r="4598" spans="1:8" x14ac:dyDescent="0.25">
      <c r="A4598" t="s">
        <v>628</v>
      </c>
      <c r="B4598" t="s">
        <v>153</v>
      </c>
      <c r="C4598" t="s">
        <v>154</v>
      </c>
      <c r="D4598" t="s">
        <v>637</v>
      </c>
      <c r="E4598" t="s">
        <v>91</v>
      </c>
      <c r="F4598" t="s">
        <v>80</v>
      </c>
      <c r="G4598">
        <v>0</v>
      </c>
      <c r="H4598">
        <v>0</v>
      </c>
    </row>
    <row r="4599" spans="1:8" x14ac:dyDescent="0.25">
      <c r="A4599" t="s">
        <v>628</v>
      </c>
      <c r="B4599" t="s">
        <v>399</v>
      </c>
      <c r="C4599" t="s">
        <v>400</v>
      </c>
      <c r="D4599" t="s">
        <v>401</v>
      </c>
      <c r="E4599" t="s">
        <v>91</v>
      </c>
      <c r="F4599" t="s">
        <v>80</v>
      </c>
      <c r="G4599">
        <v>0</v>
      </c>
      <c r="H4599">
        <v>0</v>
      </c>
    </row>
    <row r="4600" spans="1:8" x14ac:dyDescent="0.25">
      <c r="A4600" t="s">
        <v>628</v>
      </c>
      <c r="B4600">
        <v>3</v>
      </c>
      <c r="C4600" t="s">
        <v>82</v>
      </c>
      <c r="D4600" t="s">
        <v>546</v>
      </c>
      <c r="E4600" t="s">
        <v>79</v>
      </c>
      <c r="F4600" t="s">
        <v>80</v>
      </c>
      <c r="G4600">
        <v>0</v>
      </c>
      <c r="H4600">
        <v>268581</v>
      </c>
    </row>
    <row r="4601" spans="1:8" x14ac:dyDescent="0.25">
      <c r="A4601" t="s">
        <v>628</v>
      </c>
      <c r="B4601" t="s">
        <v>411</v>
      </c>
      <c r="C4601" t="s">
        <v>412</v>
      </c>
      <c r="D4601" t="s">
        <v>413</v>
      </c>
      <c r="E4601" t="s">
        <v>91</v>
      </c>
      <c r="F4601" t="s">
        <v>80</v>
      </c>
      <c r="G4601">
        <v>0</v>
      </c>
      <c r="H4601">
        <v>0</v>
      </c>
    </row>
    <row r="4602" spans="1:8" x14ac:dyDescent="0.25">
      <c r="A4602" t="s">
        <v>628</v>
      </c>
      <c r="B4602" t="s">
        <v>228</v>
      </c>
      <c r="C4602" t="s">
        <v>229</v>
      </c>
      <c r="D4602" t="s">
        <v>230</v>
      </c>
      <c r="E4602" t="s">
        <v>91</v>
      </c>
      <c r="F4602" t="s">
        <v>80</v>
      </c>
      <c r="G4602">
        <v>0</v>
      </c>
      <c r="H4602">
        <v>0</v>
      </c>
    </row>
    <row r="4603" spans="1:8" x14ac:dyDescent="0.25">
      <c r="A4603" t="s">
        <v>628</v>
      </c>
      <c r="B4603">
        <v>4</v>
      </c>
      <c r="C4603" t="s">
        <v>83</v>
      </c>
      <c r="D4603" t="s">
        <v>547</v>
      </c>
      <c r="E4603" t="s">
        <v>79</v>
      </c>
      <c r="F4603" t="s">
        <v>80</v>
      </c>
      <c r="G4603">
        <v>0</v>
      </c>
      <c r="H4603">
        <v>147453</v>
      </c>
    </row>
    <row r="4604" spans="1:8" x14ac:dyDescent="0.25">
      <c r="A4604" t="s">
        <v>628</v>
      </c>
      <c r="B4604" t="s">
        <v>285</v>
      </c>
      <c r="C4604" t="s">
        <v>286</v>
      </c>
      <c r="D4604" t="s">
        <v>638</v>
      </c>
      <c r="E4604" t="s">
        <v>91</v>
      </c>
      <c r="F4604" t="s">
        <v>80</v>
      </c>
      <c r="G4604">
        <v>0</v>
      </c>
      <c r="H4604">
        <v>0</v>
      </c>
    </row>
    <row r="4605" spans="1:8" x14ac:dyDescent="0.25">
      <c r="A4605" t="s">
        <v>628</v>
      </c>
      <c r="B4605" t="s">
        <v>219</v>
      </c>
      <c r="C4605" t="s">
        <v>220</v>
      </c>
      <c r="D4605" t="s">
        <v>639</v>
      </c>
      <c r="E4605" t="s">
        <v>91</v>
      </c>
      <c r="F4605" t="s">
        <v>80</v>
      </c>
      <c r="G4605">
        <v>0</v>
      </c>
      <c r="H4605">
        <v>0</v>
      </c>
    </row>
    <row r="4606" spans="1:8" x14ac:dyDescent="0.25">
      <c r="A4606" t="s">
        <v>628</v>
      </c>
      <c r="B4606">
        <v>42</v>
      </c>
      <c r="C4606" t="s">
        <v>448</v>
      </c>
      <c r="D4606" t="s">
        <v>584</v>
      </c>
      <c r="E4606" t="s">
        <v>79</v>
      </c>
      <c r="F4606" t="s">
        <v>80</v>
      </c>
      <c r="G4606">
        <v>0</v>
      </c>
      <c r="H4606">
        <v>778044</v>
      </c>
    </row>
    <row r="4607" spans="1:8" x14ac:dyDescent="0.25">
      <c r="A4607" t="s">
        <v>628</v>
      </c>
      <c r="B4607">
        <v>5</v>
      </c>
      <c r="C4607" t="s">
        <v>84</v>
      </c>
      <c r="D4607" t="s">
        <v>548</v>
      </c>
      <c r="E4607" t="s">
        <v>79</v>
      </c>
      <c r="F4607" t="s">
        <v>80</v>
      </c>
      <c r="G4607">
        <v>0</v>
      </c>
      <c r="H4607">
        <v>107818</v>
      </c>
    </row>
    <row r="4608" spans="1:8" x14ac:dyDescent="0.25">
      <c r="A4608" t="s">
        <v>628</v>
      </c>
      <c r="B4608" t="s">
        <v>487</v>
      </c>
      <c r="C4608" t="s">
        <v>488</v>
      </c>
      <c r="D4608" t="s">
        <v>632</v>
      </c>
      <c r="E4608" t="s">
        <v>91</v>
      </c>
      <c r="F4608" t="s">
        <v>80</v>
      </c>
      <c r="G4608">
        <v>0</v>
      </c>
      <c r="H4608">
        <v>0</v>
      </c>
    </row>
    <row r="4609" spans="1:8" x14ac:dyDescent="0.25">
      <c r="A4609" t="s">
        <v>628</v>
      </c>
      <c r="B4609" t="s">
        <v>390</v>
      </c>
      <c r="C4609" t="s">
        <v>391</v>
      </c>
      <c r="D4609" t="s">
        <v>640</v>
      </c>
      <c r="E4609" t="s">
        <v>91</v>
      </c>
      <c r="F4609" t="s">
        <v>80</v>
      </c>
      <c r="G4609">
        <v>0</v>
      </c>
      <c r="H4609">
        <v>0</v>
      </c>
    </row>
    <row r="4610" spans="1:8" x14ac:dyDescent="0.25">
      <c r="A4610" t="s">
        <v>628</v>
      </c>
      <c r="B4610" t="s">
        <v>255</v>
      </c>
      <c r="C4610" t="s">
        <v>256</v>
      </c>
      <c r="D4610" t="s">
        <v>641</v>
      </c>
      <c r="E4610" t="s">
        <v>91</v>
      </c>
      <c r="F4610" t="s">
        <v>80</v>
      </c>
      <c r="G4610">
        <v>0</v>
      </c>
      <c r="H4610">
        <v>0</v>
      </c>
    </row>
    <row r="4611" spans="1:8" x14ac:dyDescent="0.25">
      <c r="A4611" t="s">
        <v>628</v>
      </c>
      <c r="B4611" t="s">
        <v>198</v>
      </c>
      <c r="C4611" t="s">
        <v>199</v>
      </c>
      <c r="D4611" t="s">
        <v>200</v>
      </c>
      <c r="E4611" t="s">
        <v>91</v>
      </c>
      <c r="F4611" t="s">
        <v>80</v>
      </c>
      <c r="G4611">
        <v>0</v>
      </c>
      <c r="H4611">
        <v>0</v>
      </c>
    </row>
    <row r="4612" spans="1:8" x14ac:dyDescent="0.25">
      <c r="A4612" t="s">
        <v>628</v>
      </c>
      <c r="B4612">
        <v>87</v>
      </c>
      <c r="C4612" t="s">
        <v>102</v>
      </c>
      <c r="D4612" t="s">
        <v>103</v>
      </c>
      <c r="E4612" t="s">
        <v>91</v>
      </c>
      <c r="F4612" t="s">
        <v>80</v>
      </c>
      <c r="G4612">
        <v>0</v>
      </c>
      <c r="H4612">
        <v>0</v>
      </c>
    </row>
    <row r="4613" spans="1:8" x14ac:dyDescent="0.25">
      <c r="A4613" t="s">
        <v>628</v>
      </c>
      <c r="B4613">
        <v>6</v>
      </c>
      <c r="C4613" t="s">
        <v>85</v>
      </c>
      <c r="D4613" t="s">
        <v>549</v>
      </c>
      <c r="E4613" t="s">
        <v>79</v>
      </c>
      <c r="F4613" t="s">
        <v>80</v>
      </c>
      <c r="G4613">
        <v>0</v>
      </c>
      <c r="H4613">
        <v>22185</v>
      </c>
    </row>
    <row r="4614" spans="1:8" x14ac:dyDescent="0.25">
      <c r="A4614" t="s">
        <v>628</v>
      </c>
      <c r="B4614" t="s">
        <v>126</v>
      </c>
      <c r="C4614" t="s">
        <v>127</v>
      </c>
      <c r="D4614" t="s">
        <v>642</v>
      </c>
      <c r="E4614" t="s">
        <v>91</v>
      </c>
      <c r="F4614" t="s">
        <v>80</v>
      </c>
      <c r="G4614">
        <v>0</v>
      </c>
      <c r="H4614">
        <v>0</v>
      </c>
    </row>
    <row r="4615" spans="1:8" x14ac:dyDescent="0.25">
      <c r="A4615" t="s">
        <v>628</v>
      </c>
      <c r="B4615">
        <v>7</v>
      </c>
      <c r="C4615" t="s">
        <v>86</v>
      </c>
      <c r="D4615" t="s">
        <v>550</v>
      </c>
      <c r="E4615" t="s">
        <v>79</v>
      </c>
      <c r="F4615" t="s">
        <v>80</v>
      </c>
      <c r="G4615">
        <v>0</v>
      </c>
      <c r="H4615">
        <v>1427340</v>
      </c>
    </row>
    <row r="4616" spans="1:8" x14ac:dyDescent="0.25">
      <c r="A4616" t="s">
        <v>628</v>
      </c>
      <c r="B4616" t="s">
        <v>342</v>
      </c>
      <c r="C4616" t="s">
        <v>343</v>
      </c>
      <c r="D4616" t="s">
        <v>643</v>
      </c>
      <c r="E4616" t="s">
        <v>91</v>
      </c>
      <c r="F4616" t="s">
        <v>80</v>
      </c>
      <c r="G4616">
        <v>0</v>
      </c>
      <c r="H4616">
        <v>0</v>
      </c>
    </row>
    <row r="4617" spans="1:8" x14ac:dyDescent="0.25">
      <c r="A4617" t="s">
        <v>628</v>
      </c>
      <c r="B4617" t="s">
        <v>231</v>
      </c>
      <c r="C4617" t="s">
        <v>232</v>
      </c>
      <c r="D4617" t="s">
        <v>233</v>
      </c>
      <c r="E4617" t="s">
        <v>91</v>
      </c>
      <c r="F4617" t="s">
        <v>80</v>
      </c>
      <c r="G4617">
        <v>0</v>
      </c>
      <c r="H4617">
        <v>0</v>
      </c>
    </row>
    <row r="4618" spans="1:8" x14ac:dyDescent="0.25">
      <c r="A4618" t="s">
        <v>628</v>
      </c>
      <c r="B4618">
        <v>8</v>
      </c>
      <c r="C4618" t="s">
        <v>87</v>
      </c>
      <c r="D4618" t="s">
        <v>551</v>
      </c>
      <c r="E4618" t="s">
        <v>79</v>
      </c>
      <c r="F4618" t="s">
        <v>80</v>
      </c>
      <c r="G4618">
        <v>0</v>
      </c>
      <c r="H4618">
        <v>158602</v>
      </c>
    </row>
    <row r="4619" spans="1:8" x14ac:dyDescent="0.25">
      <c r="A4619" t="s">
        <v>628</v>
      </c>
      <c r="B4619" t="s">
        <v>141</v>
      </c>
      <c r="C4619" t="s">
        <v>142</v>
      </c>
      <c r="D4619" t="s">
        <v>644</v>
      </c>
      <c r="E4619" t="s">
        <v>91</v>
      </c>
      <c r="F4619" t="s">
        <v>80</v>
      </c>
      <c r="G4619">
        <v>0</v>
      </c>
      <c r="H4619">
        <v>0</v>
      </c>
    </row>
    <row r="4620" spans="1:8" x14ac:dyDescent="0.25">
      <c r="A4620" t="s">
        <v>628</v>
      </c>
      <c r="B4620" t="s">
        <v>234</v>
      </c>
      <c r="C4620" t="s">
        <v>235</v>
      </c>
      <c r="D4620" t="s">
        <v>645</v>
      </c>
      <c r="E4620" t="s">
        <v>91</v>
      </c>
      <c r="F4620" t="s">
        <v>80</v>
      </c>
      <c r="G4620">
        <v>0</v>
      </c>
      <c r="H4620">
        <v>0</v>
      </c>
    </row>
    <row r="4621" spans="1:8" x14ac:dyDescent="0.25">
      <c r="A4621" t="s">
        <v>628</v>
      </c>
      <c r="B4621" t="s">
        <v>531</v>
      </c>
      <c r="C4621" t="s">
        <v>532</v>
      </c>
      <c r="D4621" t="s">
        <v>533</v>
      </c>
      <c r="E4621" t="s">
        <v>91</v>
      </c>
      <c r="F4621" t="s">
        <v>80</v>
      </c>
      <c r="G4621">
        <v>0</v>
      </c>
      <c r="H4621">
        <v>0</v>
      </c>
    </row>
    <row r="4622" spans="1:8" x14ac:dyDescent="0.25">
      <c r="A4622" t="s">
        <v>628</v>
      </c>
      <c r="B4622">
        <v>9</v>
      </c>
      <c r="C4622" t="s">
        <v>88</v>
      </c>
      <c r="D4622" t="s">
        <v>552</v>
      </c>
      <c r="E4622" t="s">
        <v>79</v>
      </c>
      <c r="F4622" t="s">
        <v>80</v>
      </c>
      <c r="G4622">
        <v>0</v>
      </c>
      <c r="H4622">
        <v>35837</v>
      </c>
    </row>
    <row r="4623" spans="1:8" x14ac:dyDescent="0.25">
      <c r="A4623" t="s">
        <v>628</v>
      </c>
      <c r="B4623" t="s">
        <v>300</v>
      </c>
      <c r="C4623" t="s">
        <v>301</v>
      </c>
      <c r="D4623" t="s">
        <v>302</v>
      </c>
      <c r="E4623" t="s">
        <v>91</v>
      </c>
      <c r="F4623" t="s">
        <v>80</v>
      </c>
      <c r="G4623">
        <v>0</v>
      </c>
      <c r="H4623">
        <v>0</v>
      </c>
    </row>
    <row r="4624" spans="1:8" x14ac:dyDescent="0.25">
      <c r="A4624" t="s">
        <v>628</v>
      </c>
      <c r="B4624" t="s">
        <v>177</v>
      </c>
      <c r="C4624" t="s">
        <v>178</v>
      </c>
      <c r="D4624" t="s">
        <v>179</v>
      </c>
      <c r="E4624" t="s">
        <v>91</v>
      </c>
      <c r="F4624" t="s">
        <v>80</v>
      </c>
      <c r="G4624">
        <v>0</v>
      </c>
      <c r="H4624">
        <v>0</v>
      </c>
    </row>
    <row r="4625" spans="1:8" x14ac:dyDescent="0.25">
      <c r="A4625" t="s">
        <v>628</v>
      </c>
      <c r="B4625" t="s">
        <v>318</v>
      </c>
      <c r="C4625" t="s">
        <v>319</v>
      </c>
      <c r="D4625" t="s">
        <v>646</v>
      </c>
      <c r="E4625" t="s">
        <v>91</v>
      </c>
      <c r="F4625" t="s">
        <v>80</v>
      </c>
      <c r="G4625">
        <v>0</v>
      </c>
      <c r="H4625">
        <v>0</v>
      </c>
    </row>
    <row r="4626" spans="1:8" x14ac:dyDescent="0.25">
      <c r="A4626" t="s">
        <v>628</v>
      </c>
      <c r="B4626" t="s">
        <v>264</v>
      </c>
      <c r="C4626" t="s">
        <v>265</v>
      </c>
      <c r="D4626" t="s">
        <v>266</v>
      </c>
      <c r="E4626" t="s">
        <v>91</v>
      </c>
      <c r="F4626" t="s">
        <v>80</v>
      </c>
      <c r="G4626">
        <v>0</v>
      </c>
      <c r="H4626">
        <v>0</v>
      </c>
    </row>
    <row r="4627" spans="1:8" x14ac:dyDescent="0.25">
      <c r="A4627" t="s">
        <v>628</v>
      </c>
      <c r="B4627">
        <v>98</v>
      </c>
      <c r="C4627" t="s">
        <v>118</v>
      </c>
      <c r="D4627" t="s">
        <v>647</v>
      </c>
      <c r="E4627" t="s">
        <v>91</v>
      </c>
      <c r="F4627" t="s">
        <v>80</v>
      </c>
      <c r="G4627">
        <v>0</v>
      </c>
      <c r="H4627">
        <v>0</v>
      </c>
    </row>
    <row r="4628" spans="1:8" x14ac:dyDescent="0.25">
      <c r="A4628" t="s">
        <v>628</v>
      </c>
      <c r="B4628" t="s">
        <v>375</v>
      </c>
      <c r="C4628" t="s">
        <v>376</v>
      </c>
      <c r="D4628" t="s">
        <v>648</v>
      </c>
      <c r="E4628" t="s">
        <v>91</v>
      </c>
      <c r="F4628" t="s">
        <v>80</v>
      </c>
      <c r="G4628">
        <v>0</v>
      </c>
      <c r="H4628">
        <v>0</v>
      </c>
    </row>
    <row r="4629" spans="1:8" x14ac:dyDescent="0.25">
      <c r="A4629" t="s">
        <v>628</v>
      </c>
      <c r="B4629">
        <v>82</v>
      </c>
      <c r="C4629" t="s">
        <v>96</v>
      </c>
      <c r="D4629" t="s">
        <v>97</v>
      </c>
      <c r="E4629" t="s">
        <v>91</v>
      </c>
      <c r="F4629" t="s">
        <v>80</v>
      </c>
      <c r="G4629">
        <v>0</v>
      </c>
      <c r="H4629">
        <v>0</v>
      </c>
    </row>
    <row r="4630" spans="1:8" x14ac:dyDescent="0.25">
      <c r="A4630" t="s">
        <v>628</v>
      </c>
      <c r="B4630">
        <v>10</v>
      </c>
      <c r="C4630" t="s">
        <v>455</v>
      </c>
      <c r="D4630" t="s">
        <v>553</v>
      </c>
      <c r="E4630" t="s">
        <v>79</v>
      </c>
      <c r="F4630" t="s">
        <v>80</v>
      </c>
      <c r="G4630">
        <v>0</v>
      </c>
      <c r="H4630">
        <v>163110</v>
      </c>
    </row>
    <row r="4631" spans="1:8" x14ac:dyDescent="0.25">
      <c r="A4631" t="s">
        <v>628</v>
      </c>
      <c r="B4631" t="s">
        <v>237</v>
      </c>
      <c r="C4631" t="s">
        <v>238</v>
      </c>
      <c r="D4631" t="s">
        <v>649</v>
      </c>
      <c r="E4631" t="s">
        <v>91</v>
      </c>
      <c r="F4631" t="s">
        <v>80</v>
      </c>
      <c r="G4631">
        <v>0</v>
      </c>
      <c r="H4631">
        <v>0</v>
      </c>
    </row>
    <row r="4632" spans="1:8" x14ac:dyDescent="0.25">
      <c r="A4632" t="s">
        <v>628</v>
      </c>
      <c r="B4632" t="s">
        <v>207</v>
      </c>
      <c r="C4632" t="s">
        <v>208</v>
      </c>
      <c r="D4632" t="s">
        <v>650</v>
      </c>
      <c r="E4632" t="s">
        <v>91</v>
      </c>
      <c r="F4632" t="s">
        <v>80</v>
      </c>
      <c r="G4632">
        <v>0</v>
      </c>
      <c r="H4632">
        <v>0</v>
      </c>
    </row>
    <row r="4633" spans="1:8" x14ac:dyDescent="0.25">
      <c r="A4633" t="s">
        <v>628</v>
      </c>
      <c r="B4633" t="s">
        <v>294</v>
      </c>
      <c r="C4633" t="s">
        <v>295</v>
      </c>
      <c r="D4633" t="s">
        <v>651</v>
      </c>
      <c r="E4633" t="s">
        <v>91</v>
      </c>
      <c r="F4633" t="s">
        <v>80</v>
      </c>
      <c r="G4633">
        <v>0</v>
      </c>
      <c r="H4633">
        <v>0</v>
      </c>
    </row>
    <row r="4634" spans="1:8" x14ac:dyDescent="0.25">
      <c r="A4634" t="s">
        <v>628</v>
      </c>
      <c r="B4634">
        <v>11</v>
      </c>
      <c r="C4634" t="s">
        <v>456</v>
      </c>
      <c r="D4634" t="s">
        <v>554</v>
      </c>
      <c r="E4634" t="s">
        <v>79</v>
      </c>
      <c r="F4634" t="s">
        <v>80</v>
      </c>
      <c r="G4634">
        <v>0</v>
      </c>
      <c r="H4634">
        <v>115431</v>
      </c>
    </row>
    <row r="4635" spans="1:8" x14ac:dyDescent="0.25">
      <c r="A4635" t="s">
        <v>628</v>
      </c>
      <c r="B4635">
        <v>12</v>
      </c>
      <c r="C4635" t="s">
        <v>419</v>
      </c>
      <c r="D4635" t="s">
        <v>555</v>
      </c>
      <c r="E4635" t="s">
        <v>79</v>
      </c>
      <c r="F4635" t="s">
        <v>80</v>
      </c>
      <c r="G4635">
        <v>0</v>
      </c>
      <c r="H4635">
        <v>2919017</v>
      </c>
    </row>
    <row r="4636" spans="1:8" x14ac:dyDescent="0.25">
      <c r="A4636" t="s">
        <v>628</v>
      </c>
      <c r="B4636" t="s">
        <v>351</v>
      </c>
      <c r="C4636" t="s">
        <v>352</v>
      </c>
      <c r="D4636" t="s">
        <v>652</v>
      </c>
      <c r="E4636" t="s">
        <v>91</v>
      </c>
      <c r="F4636" t="s">
        <v>80</v>
      </c>
      <c r="G4636">
        <v>0</v>
      </c>
      <c r="H4636">
        <v>0</v>
      </c>
    </row>
    <row r="4637" spans="1:8" x14ac:dyDescent="0.25">
      <c r="A4637" t="s">
        <v>628</v>
      </c>
      <c r="B4637" t="s">
        <v>222</v>
      </c>
      <c r="C4637" t="s">
        <v>223</v>
      </c>
      <c r="D4637" t="s">
        <v>653</v>
      </c>
      <c r="E4637" t="s">
        <v>91</v>
      </c>
      <c r="F4637" t="s">
        <v>80</v>
      </c>
      <c r="G4637">
        <v>0</v>
      </c>
      <c r="H4637">
        <v>0</v>
      </c>
    </row>
    <row r="4638" spans="1:8" x14ac:dyDescent="0.25">
      <c r="A4638" t="s">
        <v>628</v>
      </c>
      <c r="B4638" t="s">
        <v>267</v>
      </c>
      <c r="C4638" t="s">
        <v>268</v>
      </c>
      <c r="D4638" t="s">
        <v>269</v>
      </c>
      <c r="E4638" t="s">
        <v>91</v>
      </c>
      <c r="F4638" t="s">
        <v>80</v>
      </c>
      <c r="G4638">
        <v>0</v>
      </c>
      <c r="H4638">
        <v>0</v>
      </c>
    </row>
    <row r="4639" spans="1:8" x14ac:dyDescent="0.25">
      <c r="A4639" t="s">
        <v>628</v>
      </c>
      <c r="B4639" t="s">
        <v>303</v>
      </c>
      <c r="C4639" t="s">
        <v>304</v>
      </c>
      <c r="D4639" t="s">
        <v>654</v>
      </c>
      <c r="E4639" t="s">
        <v>91</v>
      </c>
      <c r="F4639" t="s">
        <v>80</v>
      </c>
      <c r="G4639">
        <v>0</v>
      </c>
      <c r="H4639">
        <v>0</v>
      </c>
    </row>
    <row r="4640" spans="1:8" x14ac:dyDescent="0.25">
      <c r="A4640" t="s">
        <v>628</v>
      </c>
      <c r="B4640" t="s">
        <v>396</v>
      </c>
      <c r="C4640" t="s">
        <v>397</v>
      </c>
      <c r="D4640" t="s">
        <v>398</v>
      </c>
      <c r="E4640" t="s">
        <v>91</v>
      </c>
      <c r="F4640" t="s">
        <v>80</v>
      </c>
      <c r="G4640">
        <v>0</v>
      </c>
      <c r="H4640">
        <v>0</v>
      </c>
    </row>
    <row r="4641" spans="1:8" x14ac:dyDescent="0.25">
      <c r="A4641" t="s">
        <v>628</v>
      </c>
      <c r="B4641" t="s">
        <v>174</v>
      </c>
      <c r="C4641" t="s">
        <v>175</v>
      </c>
      <c r="D4641" t="s">
        <v>655</v>
      </c>
      <c r="E4641" t="s">
        <v>91</v>
      </c>
      <c r="F4641" t="s">
        <v>80</v>
      </c>
      <c r="G4641">
        <v>0</v>
      </c>
      <c r="H4641">
        <v>0</v>
      </c>
    </row>
    <row r="4642" spans="1:8" x14ac:dyDescent="0.25">
      <c r="A4642" t="s">
        <v>628</v>
      </c>
      <c r="B4642">
        <v>13</v>
      </c>
      <c r="C4642" t="s">
        <v>420</v>
      </c>
      <c r="D4642" t="s">
        <v>556</v>
      </c>
      <c r="E4642" t="s">
        <v>79</v>
      </c>
      <c r="F4642" t="s">
        <v>80</v>
      </c>
      <c r="G4642">
        <v>0</v>
      </c>
      <c r="H4642">
        <v>92492</v>
      </c>
    </row>
    <row r="4643" spans="1:8" x14ac:dyDescent="0.25">
      <c r="A4643" t="s">
        <v>628</v>
      </c>
      <c r="B4643" t="s">
        <v>132</v>
      </c>
      <c r="C4643" t="s">
        <v>133</v>
      </c>
      <c r="D4643" t="s">
        <v>656</v>
      </c>
      <c r="E4643" t="s">
        <v>91</v>
      </c>
      <c r="F4643" t="s">
        <v>80</v>
      </c>
      <c r="G4643">
        <v>0</v>
      </c>
      <c r="H4643">
        <v>0</v>
      </c>
    </row>
    <row r="4644" spans="1:8" x14ac:dyDescent="0.25">
      <c r="A4644" t="s">
        <v>628</v>
      </c>
      <c r="B4644" t="s">
        <v>402</v>
      </c>
      <c r="C4644" t="s">
        <v>403</v>
      </c>
      <c r="D4644" t="s">
        <v>657</v>
      </c>
      <c r="E4644" t="s">
        <v>91</v>
      </c>
      <c r="F4644" t="s">
        <v>80</v>
      </c>
      <c r="G4644">
        <v>0</v>
      </c>
      <c r="H4644">
        <v>0</v>
      </c>
    </row>
    <row r="4645" spans="1:8" x14ac:dyDescent="0.25">
      <c r="A4645" t="s">
        <v>628</v>
      </c>
      <c r="B4645" t="s">
        <v>273</v>
      </c>
      <c r="C4645" t="s">
        <v>274</v>
      </c>
      <c r="D4645" t="s">
        <v>275</v>
      </c>
      <c r="E4645" t="s">
        <v>91</v>
      </c>
      <c r="F4645" t="s">
        <v>80</v>
      </c>
      <c r="G4645">
        <v>0</v>
      </c>
      <c r="H4645">
        <v>0</v>
      </c>
    </row>
    <row r="4646" spans="1:8" x14ac:dyDescent="0.25">
      <c r="A4646" t="s">
        <v>628</v>
      </c>
      <c r="B4646">
        <v>93</v>
      </c>
      <c r="C4646" t="s">
        <v>110</v>
      </c>
      <c r="D4646" t="s">
        <v>658</v>
      </c>
      <c r="E4646" t="s">
        <v>91</v>
      </c>
      <c r="F4646" t="s">
        <v>80</v>
      </c>
      <c r="G4646">
        <v>0</v>
      </c>
      <c r="H4646">
        <v>0</v>
      </c>
    </row>
    <row r="4647" spans="1:8" x14ac:dyDescent="0.25">
      <c r="A4647" t="s">
        <v>628</v>
      </c>
      <c r="B4647">
        <v>14</v>
      </c>
      <c r="C4647" t="s">
        <v>421</v>
      </c>
      <c r="D4647" t="s">
        <v>557</v>
      </c>
      <c r="E4647" t="s">
        <v>79</v>
      </c>
      <c r="F4647" t="s">
        <v>80</v>
      </c>
      <c r="G4647">
        <v>0</v>
      </c>
      <c r="H4647">
        <v>1017804</v>
      </c>
    </row>
    <row r="4648" spans="1:8" x14ac:dyDescent="0.25">
      <c r="A4648" t="s">
        <v>628</v>
      </c>
      <c r="B4648">
        <v>15</v>
      </c>
      <c r="C4648" t="s">
        <v>422</v>
      </c>
      <c r="D4648" t="s">
        <v>558</v>
      </c>
      <c r="E4648" t="s">
        <v>79</v>
      </c>
      <c r="F4648" t="s">
        <v>80</v>
      </c>
      <c r="G4648">
        <v>0</v>
      </c>
      <c r="H4648">
        <v>56443</v>
      </c>
    </row>
    <row r="4649" spans="1:8" x14ac:dyDescent="0.25">
      <c r="A4649" t="s">
        <v>628</v>
      </c>
      <c r="B4649">
        <v>16</v>
      </c>
      <c r="C4649" t="s">
        <v>423</v>
      </c>
      <c r="D4649" t="s">
        <v>559</v>
      </c>
      <c r="E4649" t="s">
        <v>79</v>
      </c>
      <c r="F4649" t="s">
        <v>80</v>
      </c>
      <c r="G4649">
        <v>0</v>
      </c>
      <c r="H4649">
        <v>172401</v>
      </c>
    </row>
    <row r="4650" spans="1:8" x14ac:dyDescent="0.25">
      <c r="A4650" t="s">
        <v>628</v>
      </c>
      <c r="B4650" t="s">
        <v>225</v>
      </c>
      <c r="C4650" t="s">
        <v>226</v>
      </c>
      <c r="D4650" t="s">
        <v>659</v>
      </c>
      <c r="E4650" t="s">
        <v>91</v>
      </c>
      <c r="F4650" t="s">
        <v>80</v>
      </c>
      <c r="G4650">
        <v>0</v>
      </c>
      <c r="H4650">
        <v>0</v>
      </c>
    </row>
    <row r="4651" spans="1:8" x14ac:dyDescent="0.25">
      <c r="A4651" t="s">
        <v>628</v>
      </c>
      <c r="B4651" t="s">
        <v>180</v>
      </c>
      <c r="C4651" t="s">
        <v>181</v>
      </c>
      <c r="D4651" t="s">
        <v>660</v>
      </c>
      <c r="E4651" t="s">
        <v>91</v>
      </c>
      <c r="F4651" t="s">
        <v>80</v>
      </c>
      <c r="G4651">
        <v>0</v>
      </c>
      <c r="H4651">
        <v>0</v>
      </c>
    </row>
    <row r="4652" spans="1:8" x14ac:dyDescent="0.25">
      <c r="A4652" t="s">
        <v>628</v>
      </c>
      <c r="B4652" t="s">
        <v>393</v>
      </c>
      <c r="C4652" t="s">
        <v>394</v>
      </c>
      <c r="D4652" t="s">
        <v>395</v>
      </c>
      <c r="E4652" t="s">
        <v>91</v>
      </c>
      <c r="F4652" t="s">
        <v>80</v>
      </c>
      <c r="G4652">
        <v>0</v>
      </c>
      <c r="H4652">
        <v>0</v>
      </c>
    </row>
    <row r="4653" spans="1:8" x14ac:dyDescent="0.25">
      <c r="A4653" t="s">
        <v>628</v>
      </c>
      <c r="B4653" t="s">
        <v>321</v>
      </c>
      <c r="C4653" t="s">
        <v>322</v>
      </c>
      <c r="D4653" t="s">
        <v>661</v>
      </c>
      <c r="E4653" t="s">
        <v>91</v>
      </c>
      <c r="F4653" t="s">
        <v>80</v>
      </c>
      <c r="G4653">
        <v>0</v>
      </c>
      <c r="H4653">
        <v>0</v>
      </c>
    </row>
    <row r="4654" spans="1:8" x14ac:dyDescent="0.25">
      <c r="A4654" t="s">
        <v>628</v>
      </c>
      <c r="B4654" t="s">
        <v>183</v>
      </c>
      <c r="C4654" t="s">
        <v>184</v>
      </c>
      <c r="D4654" t="s">
        <v>662</v>
      </c>
      <c r="E4654" t="s">
        <v>91</v>
      </c>
      <c r="F4654" t="s">
        <v>80</v>
      </c>
      <c r="G4654">
        <v>0</v>
      </c>
      <c r="H4654">
        <v>0</v>
      </c>
    </row>
    <row r="4655" spans="1:8" x14ac:dyDescent="0.25">
      <c r="A4655" t="s">
        <v>628</v>
      </c>
      <c r="B4655" t="s">
        <v>150</v>
      </c>
      <c r="C4655" t="s">
        <v>151</v>
      </c>
      <c r="D4655" t="s">
        <v>663</v>
      </c>
      <c r="E4655" t="s">
        <v>91</v>
      </c>
      <c r="F4655" t="s">
        <v>80</v>
      </c>
      <c r="G4655">
        <v>0</v>
      </c>
      <c r="H4655">
        <v>0</v>
      </c>
    </row>
    <row r="4656" spans="1:8" x14ac:dyDescent="0.25">
      <c r="A4656" t="s">
        <v>628</v>
      </c>
      <c r="B4656">
        <v>39</v>
      </c>
      <c r="C4656" t="s">
        <v>446</v>
      </c>
      <c r="D4656" t="s">
        <v>582</v>
      </c>
      <c r="E4656" t="s">
        <v>79</v>
      </c>
      <c r="F4656" t="s">
        <v>80</v>
      </c>
      <c r="G4656">
        <v>0</v>
      </c>
      <c r="H4656">
        <v>0</v>
      </c>
    </row>
    <row r="4657" spans="1:8" x14ac:dyDescent="0.25">
      <c r="A4657" t="s">
        <v>628</v>
      </c>
      <c r="B4657" t="s">
        <v>357</v>
      </c>
      <c r="C4657" t="s">
        <v>358</v>
      </c>
      <c r="D4657" t="s">
        <v>359</v>
      </c>
      <c r="E4657" t="s">
        <v>91</v>
      </c>
      <c r="F4657" t="s">
        <v>80</v>
      </c>
      <c r="G4657">
        <v>0</v>
      </c>
      <c r="H4657">
        <v>0</v>
      </c>
    </row>
    <row r="4658" spans="1:8" x14ac:dyDescent="0.25">
      <c r="A4658" t="s">
        <v>628</v>
      </c>
      <c r="B4658" t="s">
        <v>324</v>
      </c>
      <c r="C4658" t="s">
        <v>325</v>
      </c>
      <c r="D4658" t="s">
        <v>664</v>
      </c>
      <c r="E4658" t="s">
        <v>91</v>
      </c>
      <c r="F4658" t="s">
        <v>80</v>
      </c>
      <c r="G4658">
        <v>0</v>
      </c>
      <c r="H4658">
        <v>0</v>
      </c>
    </row>
    <row r="4659" spans="1:8" x14ac:dyDescent="0.25">
      <c r="A4659" t="s">
        <v>628</v>
      </c>
      <c r="B4659" t="s">
        <v>282</v>
      </c>
      <c r="C4659" t="s">
        <v>283</v>
      </c>
      <c r="D4659" t="s">
        <v>665</v>
      </c>
      <c r="E4659" t="s">
        <v>91</v>
      </c>
      <c r="F4659" t="s">
        <v>80</v>
      </c>
      <c r="G4659">
        <v>0</v>
      </c>
      <c r="H4659">
        <v>0</v>
      </c>
    </row>
    <row r="4660" spans="1:8" x14ac:dyDescent="0.25">
      <c r="A4660" t="s">
        <v>628</v>
      </c>
      <c r="B4660" t="s">
        <v>240</v>
      </c>
      <c r="C4660" t="s">
        <v>241</v>
      </c>
      <c r="D4660" t="s">
        <v>666</v>
      </c>
      <c r="E4660" t="s">
        <v>91</v>
      </c>
      <c r="F4660" t="s">
        <v>80</v>
      </c>
      <c r="G4660">
        <v>0</v>
      </c>
      <c r="H4660">
        <v>0</v>
      </c>
    </row>
    <row r="4661" spans="1:8" x14ac:dyDescent="0.25">
      <c r="A4661" t="s">
        <v>628</v>
      </c>
      <c r="B4661">
        <v>17</v>
      </c>
      <c r="C4661" t="s">
        <v>424</v>
      </c>
      <c r="D4661" t="s">
        <v>560</v>
      </c>
      <c r="E4661" t="s">
        <v>79</v>
      </c>
      <c r="F4661" t="s">
        <v>80</v>
      </c>
      <c r="G4661">
        <v>0</v>
      </c>
      <c r="H4661">
        <v>49929</v>
      </c>
    </row>
    <row r="4662" spans="1:8" x14ac:dyDescent="0.25">
      <c r="A4662" t="s">
        <v>628</v>
      </c>
      <c r="B4662" t="s">
        <v>138</v>
      </c>
      <c r="C4662" t="s">
        <v>139</v>
      </c>
      <c r="D4662" t="s">
        <v>667</v>
      </c>
      <c r="E4662" t="s">
        <v>91</v>
      </c>
      <c r="F4662" t="s">
        <v>80</v>
      </c>
      <c r="G4662">
        <v>0</v>
      </c>
      <c r="H4662">
        <v>0</v>
      </c>
    </row>
    <row r="4663" spans="1:8" x14ac:dyDescent="0.25">
      <c r="A4663" t="s">
        <v>628</v>
      </c>
      <c r="B4663" t="s">
        <v>186</v>
      </c>
      <c r="C4663" t="s">
        <v>187</v>
      </c>
      <c r="D4663" t="s">
        <v>668</v>
      </c>
      <c r="E4663" t="s">
        <v>91</v>
      </c>
      <c r="F4663" t="s">
        <v>80</v>
      </c>
      <c r="G4663">
        <v>0</v>
      </c>
      <c r="H4663">
        <v>0</v>
      </c>
    </row>
    <row r="4664" spans="1:8" x14ac:dyDescent="0.25">
      <c r="A4664" t="s">
        <v>628</v>
      </c>
      <c r="B4664">
        <v>18</v>
      </c>
      <c r="C4664" t="s">
        <v>425</v>
      </c>
      <c r="D4664" t="s">
        <v>561</v>
      </c>
      <c r="E4664" t="s">
        <v>79</v>
      </c>
      <c r="F4664" t="s">
        <v>80</v>
      </c>
      <c r="G4664">
        <v>0</v>
      </c>
      <c r="H4664">
        <v>41061</v>
      </c>
    </row>
    <row r="4665" spans="1:8" x14ac:dyDescent="0.25">
      <c r="A4665" t="s">
        <v>628</v>
      </c>
      <c r="B4665" t="s">
        <v>270</v>
      </c>
      <c r="C4665" t="s">
        <v>271</v>
      </c>
      <c r="D4665" t="s">
        <v>272</v>
      </c>
      <c r="E4665" t="s">
        <v>91</v>
      </c>
      <c r="F4665" t="s">
        <v>80</v>
      </c>
      <c r="G4665">
        <v>0</v>
      </c>
      <c r="H4665">
        <v>0</v>
      </c>
    </row>
    <row r="4666" spans="1:8" x14ac:dyDescent="0.25">
      <c r="A4666" t="s">
        <v>628</v>
      </c>
      <c r="B4666" t="s">
        <v>414</v>
      </c>
      <c r="C4666" t="s">
        <v>415</v>
      </c>
      <c r="D4666" t="s">
        <v>416</v>
      </c>
      <c r="E4666" t="s">
        <v>91</v>
      </c>
      <c r="F4666" t="s">
        <v>80</v>
      </c>
      <c r="G4666">
        <v>0</v>
      </c>
      <c r="H4666">
        <v>0</v>
      </c>
    </row>
    <row r="4667" spans="1:8" x14ac:dyDescent="0.25">
      <c r="A4667" t="s">
        <v>628</v>
      </c>
      <c r="B4667" t="s">
        <v>345</v>
      </c>
      <c r="C4667" t="s">
        <v>346</v>
      </c>
      <c r="D4667" t="s">
        <v>669</v>
      </c>
      <c r="E4667" t="s">
        <v>91</v>
      </c>
      <c r="F4667" t="s">
        <v>80</v>
      </c>
      <c r="G4667">
        <v>0</v>
      </c>
      <c r="H4667">
        <v>0</v>
      </c>
    </row>
    <row r="4668" spans="1:8" x14ac:dyDescent="0.25">
      <c r="A4668" t="s">
        <v>628</v>
      </c>
      <c r="B4668" t="s">
        <v>189</v>
      </c>
      <c r="C4668" t="s">
        <v>190</v>
      </c>
      <c r="D4668" t="s">
        <v>670</v>
      </c>
      <c r="E4668" t="s">
        <v>91</v>
      </c>
      <c r="F4668" t="s">
        <v>80</v>
      </c>
      <c r="G4668">
        <v>0</v>
      </c>
      <c r="H4668">
        <v>0</v>
      </c>
    </row>
    <row r="4669" spans="1:8" x14ac:dyDescent="0.25">
      <c r="A4669" t="s">
        <v>628</v>
      </c>
      <c r="B4669">
        <v>40</v>
      </c>
      <c r="C4669" t="s">
        <v>447</v>
      </c>
      <c r="D4669" t="s">
        <v>583</v>
      </c>
      <c r="E4669" t="s">
        <v>79</v>
      </c>
      <c r="F4669" t="s">
        <v>80</v>
      </c>
      <c r="G4669">
        <v>0</v>
      </c>
      <c r="H4669">
        <v>0</v>
      </c>
    </row>
    <row r="4670" spans="1:8" x14ac:dyDescent="0.25">
      <c r="A4670" t="s">
        <v>628</v>
      </c>
      <c r="B4670" t="s">
        <v>168</v>
      </c>
      <c r="C4670" t="s">
        <v>169</v>
      </c>
      <c r="D4670" t="s">
        <v>671</v>
      </c>
      <c r="E4670" t="s">
        <v>91</v>
      </c>
      <c r="F4670" t="s">
        <v>80</v>
      </c>
      <c r="G4670">
        <v>0</v>
      </c>
      <c r="H4670">
        <v>0</v>
      </c>
    </row>
    <row r="4671" spans="1:8" x14ac:dyDescent="0.25">
      <c r="A4671" t="s">
        <v>628</v>
      </c>
      <c r="B4671">
        <v>19</v>
      </c>
      <c r="C4671" t="s">
        <v>426</v>
      </c>
      <c r="D4671" t="s">
        <v>562</v>
      </c>
      <c r="E4671" t="s">
        <v>79</v>
      </c>
      <c r="F4671" t="s">
        <v>80</v>
      </c>
      <c r="G4671">
        <v>0</v>
      </c>
      <c r="H4671">
        <v>325829</v>
      </c>
    </row>
    <row r="4672" spans="1:8" x14ac:dyDescent="0.25">
      <c r="A4672" t="s">
        <v>628</v>
      </c>
      <c r="B4672" t="s">
        <v>210</v>
      </c>
      <c r="C4672" t="s">
        <v>211</v>
      </c>
      <c r="D4672" t="s">
        <v>672</v>
      </c>
      <c r="E4672" t="s">
        <v>91</v>
      </c>
      <c r="F4672" t="s">
        <v>80</v>
      </c>
      <c r="G4672">
        <v>0</v>
      </c>
      <c r="H4672">
        <v>0</v>
      </c>
    </row>
    <row r="4673" spans="1:8" x14ac:dyDescent="0.25">
      <c r="A4673" t="s">
        <v>628</v>
      </c>
      <c r="B4673" t="s">
        <v>135</v>
      </c>
      <c r="C4673" t="s">
        <v>136</v>
      </c>
      <c r="D4673" t="s">
        <v>673</v>
      </c>
      <c r="E4673" t="s">
        <v>91</v>
      </c>
      <c r="F4673" t="s">
        <v>80</v>
      </c>
      <c r="G4673">
        <v>0</v>
      </c>
      <c r="H4673">
        <v>0</v>
      </c>
    </row>
    <row r="4674" spans="1:8" x14ac:dyDescent="0.25">
      <c r="A4674" t="s">
        <v>628</v>
      </c>
      <c r="B4674">
        <v>20</v>
      </c>
      <c r="C4674" t="s">
        <v>427</v>
      </c>
      <c r="D4674" t="s">
        <v>563</v>
      </c>
      <c r="E4674" t="s">
        <v>79</v>
      </c>
      <c r="F4674" t="s">
        <v>80</v>
      </c>
      <c r="G4674">
        <v>0</v>
      </c>
      <c r="H4674">
        <v>35584</v>
      </c>
    </row>
    <row r="4675" spans="1:8" x14ac:dyDescent="0.25">
      <c r="A4675" t="s">
        <v>628</v>
      </c>
      <c r="B4675" t="s">
        <v>159</v>
      </c>
      <c r="C4675" t="s">
        <v>160</v>
      </c>
      <c r="D4675" t="s">
        <v>161</v>
      </c>
      <c r="E4675" t="s">
        <v>91</v>
      </c>
      <c r="F4675" t="s">
        <v>80</v>
      </c>
      <c r="G4675">
        <v>0</v>
      </c>
      <c r="H4675">
        <v>0</v>
      </c>
    </row>
    <row r="4676" spans="1:8" x14ac:dyDescent="0.25">
      <c r="A4676" t="s">
        <v>628</v>
      </c>
      <c r="B4676">
        <v>21</v>
      </c>
      <c r="C4676" t="s">
        <v>428</v>
      </c>
      <c r="D4676" t="s">
        <v>564</v>
      </c>
      <c r="E4676" t="s">
        <v>79</v>
      </c>
      <c r="F4676" t="s">
        <v>80</v>
      </c>
      <c r="G4676">
        <v>0</v>
      </c>
      <c r="H4676">
        <v>30023</v>
      </c>
    </row>
    <row r="4677" spans="1:8" x14ac:dyDescent="0.25">
      <c r="A4677" t="s">
        <v>628</v>
      </c>
      <c r="B4677" t="s">
        <v>120</v>
      </c>
      <c r="C4677" t="s">
        <v>121</v>
      </c>
      <c r="D4677" t="s">
        <v>674</v>
      </c>
      <c r="E4677" t="s">
        <v>91</v>
      </c>
      <c r="F4677" t="s">
        <v>80</v>
      </c>
      <c r="G4677">
        <v>0</v>
      </c>
      <c r="H4677">
        <v>0</v>
      </c>
    </row>
    <row r="4678" spans="1:8" x14ac:dyDescent="0.25">
      <c r="A4678" t="s">
        <v>628</v>
      </c>
      <c r="B4678" t="s">
        <v>171</v>
      </c>
      <c r="C4678" t="s">
        <v>172</v>
      </c>
      <c r="D4678" t="s">
        <v>675</v>
      </c>
      <c r="E4678" t="s">
        <v>91</v>
      </c>
      <c r="F4678" t="s">
        <v>80</v>
      </c>
      <c r="G4678">
        <v>0</v>
      </c>
      <c r="H4678">
        <v>0</v>
      </c>
    </row>
    <row r="4679" spans="1:8" x14ac:dyDescent="0.25">
      <c r="A4679" t="s">
        <v>628</v>
      </c>
      <c r="B4679">
        <v>37</v>
      </c>
      <c r="C4679" t="s">
        <v>444</v>
      </c>
      <c r="D4679" t="s">
        <v>580</v>
      </c>
      <c r="E4679" t="s">
        <v>79</v>
      </c>
      <c r="F4679" t="s">
        <v>80</v>
      </c>
      <c r="G4679">
        <v>0</v>
      </c>
      <c r="H4679">
        <v>483549</v>
      </c>
    </row>
    <row r="4680" spans="1:8" x14ac:dyDescent="0.25">
      <c r="A4680" t="s">
        <v>628</v>
      </c>
      <c r="B4680">
        <v>68</v>
      </c>
      <c r="C4680" t="s">
        <v>89</v>
      </c>
      <c r="D4680" t="s">
        <v>676</v>
      </c>
      <c r="E4680" t="s">
        <v>91</v>
      </c>
      <c r="F4680" t="s">
        <v>80</v>
      </c>
      <c r="G4680">
        <v>0</v>
      </c>
      <c r="H4680">
        <v>0</v>
      </c>
    </row>
    <row r="4681" spans="1:8" x14ac:dyDescent="0.25">
      <c r="A4681" t="s">
        <v>628</v>
      </c>
      <c r="B4681" t="s">
        <v>216</v>
      </c>
      <c r="C4681" t="s">
        <v>217</v>
      </c>
      <c r="D4681" t="s">
        <v>677</v>
      </c>
      <c r="E4681" t="s">
        <v>91</v>
      </c>
      <c r="F4681" t="s">
        <v>80</v>
      </c>
      <c r="G4681">
        <v>0</v>
      </c>
      <c r="H4681">
        <v>0</v>
      </c>
    </row>
    <row r="4682" spans="1:8" x14ac:dyDescent="0.25">
      <c r="A4682" t="s">
        <v>628</v>
      </c>
      <c r="B4682" t="s">
        <v>309</v>
      </c>
      <c r="C4682" t="s">
        <v>310</v>
      </c>
      <c r="D4682" t="s">
        <v>678</v>
      </c>
      <c r="E4682" t="s">
        <v>91</v>
      </c>
      <c r="F4682" t="s">
        <v>80</v>
      </c>
      <c r="G4682">
        <v>0</v>
      </c>
      <c r="H4682">
        <v>0</v>
      </c>
    </row>
    <row r="4683" spans="1:8" x14ac:dyDescent="0.25">
      <c r="A4683" t="s">
        <v>628</v>
      </c>
      <c r="B4683" t="s">
        <v>192</v>
      </c>
      <c r="C4683" t="s">
        <v>193</v>
      </c>
      <c r="D4683" t="s">
        <v>679</v>
      </c>
      <c r="E4683" t="s">
        <v>91</v>
      </c>
      <c r="F4683" t="s">
        <v>80</v>
      </c>
      <c r="G4683">
        <v>0</v>
      </c>
      <c r="H4683">
        <v>0</v>
      </c>
    </row>
    <row r="4684" spans="1:8" x14ac:dyDescent="0.25">
      <c r="A4684" t="s">
        <v>628</v>
      </c>
      <c r="B4684">
        <v>22</v>
      </c>
      <c r="C4684" t="s">
        <v>429</v>
      </c>
      <c r="D4684" t="s">
        <v>565</v>
      </c>
      <c r="E4684" t="s">
        <v>79</v>
      </c>
      <c r="F4684" t="s">
        <v>80</v>
      </c>
      <c r="G4684">
        <v>0</v>
      </c>
      <c r="H4684">
        <v>110258</v>
      </c>
    </row>
    <row r="4685" spans="1:8" x14ac:dyDescent="0.25">
      <c r="A4685" t="s">
        <v>628</v>
      </c>
      <c r="B4685">
        <v>86</v>
      </c>
      <c r="C4685" t="s">
        <v>100</v>
      </c>
      <c r="D4685" t="s">
        <v>680</v>
      </c>
      <c r="E4685" t="s">
        <v>91</v>
      </c>
      <c r="F4685" t="s">
        <v>80</v>
      </c>
      <c r="G4685">
        <v>0</v>
      </c>
      <c r="H4685">
        <v>0</v>
      </c>
    </row>
    <row r="4686" spans="1:8" x14ac:dyDescent="0.25">
      <c r="A4686" t="s">
        <v>628</v>
      </c>
      <c r="B4686">
        <v>23</v>
      </c>
      <c r="C4686" t="s">
        <v>430</v>
      </c>
      <c r="D4686" t="s">
        <v>566</v>
      </c>
      <c r="E4686" t="s">
        <v>79</v>
      </c>
      <c r="F4686" t="s">
        <v>80</v>
      </c>
      <c r="G4686">
        <v>0</v>
      </c>
      <c r="H4686">
        <v>0</v>
      </c>
    </row>
    <row r="4687" spans="1:8" x14ac:dyDescent="0.25">
      <c r="A4687" t="s">
        <v>628</v>
      </c>
      <c r="B4687" t="s">
        <v>306</v>
      </c>
      <c r="C4687" t="s">
        <v>307</v>
      </c>
      <c r="D4687" t="s">
        <v>681</v>
      </c>
      <c r="E4687" t="s">
        <v>91</v>
      </c>
      <c r="F4687" t="s">
        <v>80</v>
      </c>
      <c r="G4687">
        <v>0</v>
      </c>
      <c r="H4687">
        <v>0</v>
      </c>
    </row>
    <row r="4688" spans="1:8" x14ac:dyDescent="0.25">
      <c r="A4688" t="s">
        <v>628</v>
      </c>
      <c r="B4688" t="s">
        <v>243</v>
      </c>
      <c r="C4688" t="s">
        <v>244</v>
      </c>
      <c r="D4688" t="s">
        <v>245</v>
      </c>
      <c r="E4688" t="s">
        <v>91</v>
      </c>
      <c r="F4688" t="s">
        <v>80</v>
      </c>
      <c r="G4688">
        <v>0</v>
      </c>
      <c r="H4688">
        <v>0</v>
      </c>
    </row>
    <row r="4689" spans="1:8" x14ac:dyDescent="0.25">
      <c r="A4689" t="s">
        <v>628</v>
      </c>
      <c r="B4689">
        <v>38</v>
      </c>
      <c r="C4689" t="s">
        <v>445</v>
      </c>
      <c r="D4689" t="s">
        <v>581</v>
      </c>
      <c r="E4689" t="s">
        <v>79</v>
      </c>
      <c r="F4689" t="s">
        <v>80</v>
      </c>
      <c r="G4689">
        <v>0</v>
      </c>
      <c r="H4689">
        <v>699835</v>
      </c>
    </row>
    <row r="4690" spans="1:8" x14ac:dyDescent="0.25">
      <c r="A4690" t="s">
        <v>628</v>
      </c>
      <c r="B4690" t="s">
        <v>246</v>
      </c>
      <c r="C4690" t="s">
        <v>247</v>
      </c>
      <c r="D4690" t="s">
        <v>248</v>
      </c>
      <c r="E4690" t="s">
        <v>91</v>
      </c>
      <c r="F4690" t="s">
        <v>80</v>
      </c>
      <c r="G4690">
        <v>0</v>
      </c>
      <c r="H4690">
        <v>0</v>
      </c>
    </row>
    <row r="4691" spans="1:8" x14ac:dyDescent="0.25">
      <c r="A4691" t="s">
        <v>628</v>
      </c>
      <c r="B4691" t="s">
        <v>123</v>
      </c>
      <c r="C4691" t="s">
        <v>124</v>
      </c>
      <c r="D4691" t="s">
        <v>682</v>
      </c>
      <c r="E4691" t="s">
        <v>91</v>
      </c>
      <c r="F4691" t="s">
        <v>80</v>
      </c>
      <c r="G4691">
        <v>0</v>
      </c>
      <c r="H4691">
        <v>0</v>
      </c>
    </row>
    <row r="4692" spans="1:8" x14ac:dyDescent="0.25">
      <c r="A4692" t="s">
        <v>628</v>
      </c>
      <c r="B4692" t="s">
        <v>162</v>
      </c>
      <c r="C4692" t="s">
        <v>163</v>
      </c>
      <c r="D4692" t="s">
        <v>683</v>
      </c>
      <c r="E4692" t="s">
        <v>91</v>
      </c>
      <c r="F4692" t="s">
        <v>80</v>
      </c>
      <c r="G4692">
        <v>0</v>
      </c>
      <c r="H4692">
        <v>0</v>
      </c>
    </row>
    <row r="4693" spans="1:8" x14ac:dyDescent="0.25">
      <c r="A4693" t="s">
        <v>628</v>
      </c>
      <c r="B4693" t="s">
        <v>405</v>
      </c>
      <c r="C4693" t="s">
        <v>406</v>
      </c>
      <c r="D4693" t="s">
        <v>684</v>
      </c>
      <c r="E4693" t="s">
        <v>91</v>
      </c>
      <c r="F4693" t="s">
        <v>80</v>
      </c>
      <c r="G4693">
        <v>0</v>
      </c>
      <c r="H4693">
        <v>0</v>
      </c>
    </row>
    <row r="4694" spans="1:8" x14ac:dyDescent="0.25">
      <c r="A4694" t="s">
        <v>628</v>
      </c>
      <c r="B4694" t="s">
        <v>195</v>
      </c>
      <c r="C4694" t="s">
        <v>196</v>
      </c>
      <c r="D4694" t="s">
        <v>685</v>
      </c>
      <c r="E4694" t="s">
        <v>91</v>
      </c>
      <c r="F4694" t="s">
        <v>80</v>
      </c>
      <c r="G4694">
        <v>0</v>
      </c>
      <c r="H4694">
        <v>0</v>
      </c>
    </row>
    <row r="4695" spans="1:8" x14ac:dyDescent="0.25">
      <c r="A4695" t="s">
        <v>628</v>
      </c>
      <c r="B4695">
        <v>24</v>
      </c>
      <c r="C4695" t="s">
        <v>431</v>
      </c>
      <c r="D4695" t="s">
        <v>567</v>
      </c>
      <c r="E4695" t="s">
        <v>79</v>
      </c>
      <c r="F4695" t="s">
        <v>80</v>
      </c>
      <c r="G4695">
        <v>0</v>
      </c>
      <c r="H4695">
        <v>0</v>
      </c>
    </row>
    <row r="4696" spans="1:8" x14ac:dyDescent="0.25">
      <c r="A4696" t="s">
        <v>628</v>
      </c>
      <c r="B4696" t="s">
        <v>249</v>
      </c>
      <c r="C4696" t="s">
        <v>250</v>
      </c>
      <c r="D4696" t="s">
        <v>686</v>
      </c>
      <c r="E4696" t="s">
        <v>91</v>
      </c>
      <c r="F4696" t="s">
        <v>80</v>
      </c>
      <c r="G4696">
        <v>0</v>
      </c>
      <c r="H4696">
        <v>0</v>
      </c>
    </row>
    <row r="4697" spans="1:8" x14ac:dyDescent="0.25">
      <c r="A4697" t="s">
        <v>628</v>
      </c>
      <c r="B4697" t="s">
        <v>366</v>
      </c>
      <c r="C4697" t="s">
        <v>367</v>
      </c>
      <c r="D4697" t="s">
        <v>687</v>
      </c>
      <c r="E4697" t="s">
        <v>91</v>
      </c>
      <c r="F4697" t="s">
        <v>80</v>
      </c>
      <c r="G4697">
        <v>0</v>
      </c>
      <c r="H4697">
        <v>0</v>
      </c>
    </row>
    <row r="4698" spans="1:8" x14ac:dyDescent="0.25">
      <c r="A4698" t="s">
        <v>628</v>
      </c>
      <c r="B4698">
        <v>36</v>
      </c>
      <c r="C4698" t="s">
        <v>443</v>
      </c>
      <c r="D4698" t="s">
        <v>579</v>
      </c>
      <c r="E4698" t="s">
        <v>79</v>
      </c>
      <c r="F4698" t="s">
        <v>80</v>
      </c>
      <c r="G4698">
        <v>0</v>
      </c>
      <c r="H4698">
        <v>2323764</v>
      </c>
    </row>
    <row r="4699" spans="1:8" x14ac:dyDescent="0.25">
      <c r="A4699" t="s">
        <v>628</v>
      </c>
      <c r="B4699">
        <v>97</v>
      </c>
      <c r="C4699" t="s">
        <v>116</v>
      </c>
      <c r="D4699" t="s">
        <v>688</v>
      </c>
      <c r="E4699" t="s">
        <v>91</v>
      </c>
      <c r="F4699" t="s">
        <v>80</v>
      </c>
      <c r="G4699">
        <v>0</v>
      </c>
      <c r="H4699">
        <v>0</v>
      </c>
    </row>
    <row r="4700" spans="1:8" x14ac:dyDescent="0.25">
      <c r="A4700" t="s">
        <v>628</v>
      </c>
      <c r="B4700">
        <v>25</v>
      </c>
      <c r="C4700" t="s">
        <v>432</v>
      </c>
      <c r="D4700" t="s">
        <v>568</v>
      </c>
      <c r="E4700" t="s">
        <v>79</v>
      </c>
      <c r="F4700" t="s">
        <v>80</v>
      </c>
      <c r="G4700">
        <v>0</v>
      </c>
      <c r="H4700">
        <v>256614</v>
      </c>
    </row>
    <row r="4701" spans="1:8" x14ac:dyDescent="0.25">
      <c r="A4701" t="s">
        <v>628</v>
      </c>
      <c r="B4701" t="s">
        <v>348</v>
      </c>
      <c r="C4701" t="s">
        <v>349</v>
      </c>
      <c r="D4701" t="s">
        <v>350</v>
      </c>
      <c r="E4701" t="s">
        <v>91</v>
      </c>
      <c r="F4701" t="s">
        <v>80</v>
      </c>
      <c r="G4701">
        <v>0</v>
      </c>
      <c r="H4701">
        <v>0</v>
      </c>
    </row>
    <row r="4702" spans="1:8" x14ac:dyDescent="0.25">
      <c r="A4702" t="s">
        <v>628</v>
      </c>
      <c r="B4702">
        <v>26</v>
      </c>
      <c r="C4702" t="s">
        <v>433</v>
      </c>
      <c r="D4702" t="s">
        <v>569</v>
      </c>
      <c r="E4702" t="s">
        <v>79</v>
      </c>
      <c r="F4702" t="s">
        <v>80</v>
      </c>
      <c r="G4702">
        <v>0</v>
      </c>
      <c r="H4702">
        <v>38339</v>
      </c>
    </row>
    <row r="4703" spans="1:8" x14ac:dyDescent="0.25">
      <c r="A4703" t="s">
        <v>628</v>
      </c>
      <c r="B4703">
        <v>89</v>
      </c>
      <c r="C4703" t="s">
        <v>104</v>
      </c>
      <c r="D4703" t="s">
        <v>689</v>
      </c>
      <c r="E4703" t="s">
        <v>91</v>
      </c>
      <c r="F4703" t="s">
        <v>80</v>
      </c>
      <c r="G4703">
        <v>0</v>
      </c>
      <c r="H4703">
        <v>0</v>
      </c>
    </row>
    <row r="4704" spans="1:8" x14ac:dyDescent="0.25">
      <c r="A4704" t="s">
        <v>628</v>
      </c>
      <c r="B4704">
        <v>27</v>
      </c>
      <c r="C4704" t="s">
        <v>434</v>
      </c>
      <c r="D4704" t="s">
        <v>570</v>
      </c>
      <c r="E4704" t="s">
        <v>79</v>
      </c>
      <c r="F4704" t="s">
        <v>80</v>
      </c>
      <c r="G4704">
        <v>0</v>
      </c>
      <c r="H4704">
        <v>76434</v>
      </c>
    </row>
    <row r="4705" spans="1:8" x14ac:dyDescent="0.25">
      <c r="A4705" t="s">
        <v>628</v>
      </c>
      <c r="B4705">
        <v>28</v>
      </c>
      <c r="C4705" t="s">
        <v>435</v>
      </c>
      <c r="D4705" t="s">
        <v>571</v>
      </c>
      <c r="E4705" t="s">
        <v>79</v>
      </c>
      <c r="F4705" t="s">
        <v>80</v>
      </c>
      <c r="G4705">
        <v>0</v>
      </c>
      <c r="H4705">
        <v>31888</v>
      </c>
    </row>
    <row r="4706" spans="1:8" x14ac:dyDescent="0.25">
      <c r="A4706" t="s">
        <v>628</v>
      </c>
      <c r="B4706" t="s">
        <v>201</v>
      </c>
      <c r="C4706" t="s">
        <v>202</v>
      </c>
      <c r="D4706" t="s">
        <v>690</v>
      </c>
      <c r="E4706" t="s">
        <v>91</v>
      </c>
      <c r="F4706" t="s">
        <v>80</v>
      </c>
      <c r="G4706">
        <v>0</v>
      </c>
      <c r="H4706">
        <v>0</v>
      </c>
    </row>
    <row r="4707" spans="1:8" x14ac:dyDescent="0.25">
      <c r="A4707" t="s">
        <v>628</v>
      </c>
      <c r="B4707" t="s">
        <v>384</v>
      </c>
      <c r="C4707" t="s">
        <v>385</v>
      </c>
      <c r="D4707" t="s">
        <v>691</v>
      </c>
      <c r="E4707" t="s">
        <v>91</v>
      </c>
      <c r="F4707" t="s">
        <v>80</v>
      </c>
      <c r="G4707">
        <v>0</v>
      </c>
      <c r="H4707">
        <v>0</v>
      </c>
    </row>
    <row r="4708" spans="1:8" x14ac:dyDescent="0.25">
      <c r="A4708" t="s">
        <v>628</v>
      </c>
      <c r="B4708" t="s">
        <v>144</v>
      </c>
      <c r="C4708" t="s">
        <v>145</v>
      </c>
      <c r="D4708" t="s">
        <v>692</v>
      </c>
      <c r="E4708" t="s">
        <v>91</v>
      </c>
      <c r="F4708" t="s">
        <v>80</v>
      </c>
      <c r="G4708">
        <v>0</v>
      </c>
      <c r="H4708">
        <v>0</v>
      </c>
    </row>
    <row r="4709" spans="1:8" x14ac:dyDescent="0.25">
      <c r="A4709" t="s">
        <v>628</v>
      </c>
      <c r="B4709" t="s">
        <v>129</v>
      </c>
      <c r="C4709" t="s">
        <v>130</v>
      </c>
      <c r="D4709" t="s">
        <v>693</v>
      </c>
      <c r="E4709" t="s">
        <v>91</v>
      </c>
      <c r="F4709" t="s">
        <v>80</v>
      </c>
      <c r="G4709">
        <v>0</v>
      </c>
      <c r="H4709">
        <v>0</v>
      </c>
    </row>
    <row r="4710" spans="1:8" x14ac:dyDescent="0.25">
      <c r="A4710" t="s">
        <v>628</v>
      </c>
      <c r="B4710" t="s">
        <v>204</v>
      </c>
      <c r="C4710" t="s">
        <v>205</v>
      </c>
      <c r="D4710" t="s">
        <v>694</v>
      </c>
      <c r="E4710" t="s">
        <v>91</v>
      </c>
      <c r="F4710" t="s">
        <v>80</v>
      </c>
      <c r="G4710">
        <v>0</v>
      </c>
      <c r="H4710">
        <v>0</v>
      </c>
    </row>
    <row r="4711" spans="1:8" x14ac:dyDescent="0.25">
      <c r="A4711" t="s">
        <v>628</v>
      </c>
      <c r="B4711" t="s">
        <v>354</v>
      </c>
      <c r="C4711" t="s">
        <v>355</v>
      </c>
      <c r="D4711" t="s">
        <v>356</v>
      </c>
      <c r="E4711" t="s">
        <v>91</v>
      </c>
      <c r="F4711" t="s">
        <v>80</v>
      </c>
      <c r="G4711">
        <v>0</v>
      </c>
      <c r="H4711">
        <v>0</v>
      </c>
    </row>
    <row r="4712" spans="1:8" x14ac:dyDescent="0.25">
      <c r="A4712" t="s">
        <v>628</v>
      </c>
      <c r="B4712" t="s">
        <v>261</v>
      </c>
      <c r="C4712" t="s">
        <v>262</v>
      </c>
      <c r="D4712" t="s">
        <v>695</v>
      </c>
      <c r="E4712" t="s">
        <v>91</v>
      </c>
      <c r="F4712" t="s">
        <v>80</v>
      </c>
      <c r="G4712">
        <v>0</v>
      </c>
      <c r="H4712">
        <v>0</v>
      </c>
    </row>
    <row r="4713" spans="1:8" x14ac:dyDescent="0.25">
      <c r="A4713" t="s">
        <v>628</v>
      </c>
      <c r="B4713">
        <v>94</v>
      </c>
      <c r="C4713" t="s">
        <v>112</v>
      </c>
      <c r="D4713" t="s">
        <v>696</v>
      </c>
      <c r="E4713" t="s">
        <v>91</v>
      </c>
      <c r="F4713" t="s">
        <v>80</v>
      </c>
      <c r="G4713">
        <v>0</v>
      </c>
      <c r="H4713">
        <v>0</v>
      </c>
    </row>
    <row r="4714" spans="1:8" x14ac:dyDescent="0.25">
      <c r="A4714" t="s">
        <v>628</v>
      </c>
      <c r="B4714">
        <v>95</v>
      </c>
      <c r="C4714" t="s">
        <v>114</v>
      </c>
      <c r="D4714" t="s">
        <v>115</v>
      </c>
      <c r="E4714" t="s">
        <v>91</v>
      </c>
      <c r="F4714" t="s">
        <v>80</v>
      </c>
      <c r="G4714">
        <v>0</v>
      </c>
      <c r="H4714">
        <v>0</v>
      </c>
    </row>
    <row r="4715" spans="1:8" x14ac:dyDescent="0.25">
      <c r="A4715" t="s">
        <v>628</v>
      </c>
      <c r="B4715">
        <v>29</v>
      </c>
      <c r="C4715" t="s">
        <v>436</v>
      </c>
      <c r="D4715" t="s">
        <v>572</v>
      </c>
      <c r="E4715" t="s">
        <v>79</v>
      </c>
      <c r="F4715" t="s">
        <v>80</v>
      </c>
      <c r="G4715">
        <v>0</v>
      </c>
      <c r="H4715">
        <v>33245</v>
      </c>
    </row>
    <row r="4716" spans="1:8" x14ac:dyDescent="0.25">
      <c r="A4716" t="s">
        <v>628</v>
      </c>
      <c r="B4716">
        <v>30</v>
      </c>
      <c r="C4716" t="s">
        <v>437</v>
      </c>
      <c r="D4716" t="s">
        <v>573</v>
      </c>
      <c r="E4716" t="s">
        <v>79</v>
      </c>
      <c r="F4716" t="s">
        <v>80</v>
      </c>
      <c r="G4716">
        <v>0</v>
      </c>
      <c r="H4716">
        <v>220103</v>
      </c>
    </row>
    <row r="4717" spans="1:8" x14ac:dyDescent="0.25">
      <c r="A4717" t="s">
        <v>628</v>
      </c>
      <c r="B4717" t="s">
        <v>147</v>
      </c>
      <c r="C4717" t="s">
        <v>148</v>
      </c>
      <c r="D4717" t="s">
        <v>697</v>
      </c>
      <c r="E4717" t="s">
        <v>91</v>
      </c>
      <c r="F4717" t="s">
        <v>80</v>
      </c>
      <c r="G4717">
        <v>0</v>
      </c>
      <c r="H4717">
        <v>0</v>
      </c>
    </row>
    <row r="4718" spans="1:8" x14ac:dyDescent="0.25">
      <c r="A4718" t="s">
        <v>628</v>
      </c>
      <c r="B4718">
        <v>31</v>
      </c>
      <c r="C4718" t="s">
        <v>438</v>
      </c>
      <c r="D4718" t="s">
        <v>574</v>
      </c>
      <c r="E4718" t="s">
        <v>79</v>
      </c>
      <c r="F4718" t="s">
        <v>80</v>
      </c>
      <c r="G4718">
        <v>0</v>
      </c>
      <c r="H4718">
        <v>298069</v>
      </c>
    </row>
    <row r="4719" spans="1:8" x14ac:dyDescent="0.25">
      <c r="A4719" t="s">
        <v>628</v>
      </c>
      <c r="B4719">
        <v>92</v>
      </c>
      <c r="C4719" t="s">
        <v>108</v>
      </c>
      <c r="D4719" t="s">
        <v>698</v>
      </c>
      <c r="E4719" t="s">
        <v>91</v>
      </c>
      <c r="F4719" t="s">
        <v>80</v>
      </c>
      <c r="G4719">
        <v>0</v>
      </c>
      <c r="H4719">
        <v>0</v>
      </c>
    </row>
    <row r="4720" spans="1:8" x14ac:dyDescent="0.25">
      <c r="A4720" t="s">
        <v>628</v>
      </c>
      <c r="B4720" t="s">
        <v>315</v>
      </c>
      <c r="C4720" t="s">
        <v>316</v>
      </c>
      <c r="D4720" t="s">
        <v>699</v>
      </c>
      <c r="E4720" t="s">
        <v>91</v>
      </c>
      <c r="F4720" t="s">
        <v>80</v>
      </c>
      <c r="G4720">
        <v>0</v>
      </c>
      <c r="H4720">
        <v>0</v>
      </c>
    </row>
    <row r="4721" spans="1:8" x14ac:dyDescent="0.25">
      <c r="A4721" t="s">
        <v>628</v>
      </c>
      <c r="B4721">
        <v>91</v>
      </c>
      <c r="C4721" t="s">
        <v>106</v>
      </c>
      <c r="D4721" t="s">
        <v>107</v>
      </c>
      <c r="E4721" t="s">
        <v>91</v>
      </c>
      <c r="F4721" t="s">
        <v>80</v>
      </c>
      <c r="G4721">
        <v>0</v>
      </c>
      <c r="H4721">
        <v>0</v>
      </c>
    </row>
    <row r="4722" spans="1:8" x14ac:dyDescent="0.25">
      <c r="A4722" t="s">
        <v>628</v>
      </c>
      <c r="B4722" t="s">
        <v>336</v>
      </c>
      <c r="C4722" t="s">
        <v>337</v>
      </c>
      <c r="D4722" t="s">
        <v>700</v>
      </c>
      <c r="E4722" t="s">
        <v>91</v>
      </c>
      <c r="F4722" t="s">
        <v>80</v>
      </c>
      <c r="G4722">
        <v>0</v>
      </c>
      <c r="H4722">
        <v>0</v>
      </c>
    </row>
    <row r="4723" spans="1:8" x14ac:dyDescent="0.25">
      <c r="A4723" t="s">
        <v>628</v>
      </c>
      <c r="B4723" t="s">
        <v>297</v>
      </c>
      <c r="C4723" t="s">
        <v>298</v>
      </c>
      <c r="D4723" t="s">
        <v>701</v>
      </c>
      <c r="E4723" t="s">
        <v>91</v>
      </c>
      <c r="F4723" t="s">
        <v>80</v>
      </c>
      <c r="G4723">
        <v>0</v>
      </c>
      <c r="H4723">
        <v>0</v>
      </c>
    </row>
    <row r="4724" spans="1:8" x14ac:dyDescent="0.25">
      <c r="A4724" t="s">
        <v>628</v>
      </c>
      <c r="B4724" t="s">
        <v>363</v>
      </c>
      <c r="C4724" t="s">
        <v>364</v>
      </c>
      <c r="D4724" t="s">
        <v>365</v>
      </c>
      <c r="E4724" t="s">
        <v>91</v>
      </c>
      <c r="F4724" t="s">
        <v>80</v>
      </c>
      <c r="G4724">
        <v>0</v>
      </c>
      <c r="H4724">
        <v>0</v>
      </c>
    </row>
    <row r="4725" spans="1:8" x14ac:dyDescent="0.25">
      <c r="A4725" t="s">
        <v>628</v>
      </c>
      <c r="B4725" t="s">
        <v>258</v>
      </c>
      <c r="C4725" t="s">
        <v>259</v>
      </c>
      <c r="D4725" t="s">
        <v>260</v>
      </c>
      <c r="E4725" t="s">
        <v>91</v>
      </c>
      <c r="F4725" t="s">
        <v>80</v>
      </c>
      <c r="G4725">
        <v>0</v>
      </c>
      <c r="H4725">
        <v>0</v>
      </c>
    </row>
    <row r="4726" spans="1:8" x14ac:dyDescent="0.25">
      <c r="A4726" t="s">
        <v>628</v>
      </c>
      <c r="B4726" t="s">
        <v>312</v>
      </c>
      <c r="C4726" t="s">
        <v>313</v>
      </c>
      <c r="D4726" t="s">
        <v>702</v>
      </c>
      <c r="E4726" t="s">
        <v>91</v>
      </c>
      <c r="F4726" t="s">
        <v>80</v>
      </c>
      <c r="G4726">
        <v>0</v>
      </c>
      <c r="H4726">
        <v>0</v>
      </c>
    </row>
    <row r="4727" spans="1:8" x14ac:dyDescent="0.25">
      <c r="A4727" t="s">
        <v>628</v>
      </c>
      <c r="B4727" t="s">
        <v>360</v>
      </c>
      <c r="C4727" t="s">
        <v>361</v>
      </c>
      <c r="D4727" t="s">
        <v>703</v>
      </c>
      <c r="E4727" t="s">
        <v>91</v>
      </c>
      <c r="F4727" t="s">
        <v>80</v>
      </c>
      <c r="G4727">
        <v>0</v>
      </c>
      <c r="H4727">
        <v>0</v>
      </c>
    </row>
    <row r="4728" spans="1:8" x14ac:dyDescent="0.25">
      <c r="A4728" t="s">
        <v>628</v>
      </c>
      <c r="B4728" t="s">
        <v>252</v>
      </c>
      <c r="C4728" t="s">
        <v>253</v>
      </c>
      <c r="D4728" t="s">
        <v>704</v>
      </c>
      <c r="E4728" t="s">
        <v>91</v>
      </c>
      <c r="F4728" t="s">
        <v>80</v>
      </c>
      <c r="G4728">
        <v>0</v>
      </c>
      <c r="H4728">
        <v>0</v>
      </c>
    </row>
    <row r="4729" spans="1:8" x14ac:dyDescent="0.25">
      <c r="A4729" t="s">
        <v>628</v>
      </c>
      <c r="B4729" t="s">
        <v>276</v>
      </c>
      <c r="C4729" t="s">
        <v>277</v>
      </c>
      <c r="D4729" t="s">
        <v>705</v>
      </c>
      <c r="E4729" t="s">
        <v>91</v>
      </c>
      <c r="F4729" t="s">
        <v>80</v>
      </c>
      <c r="G4729">
        <v>0</v>
      </c>
      <c r="H4729">
        <v>0</v>
      </c>
    </row>
    <row r="4730" spans="1:8" x14ac:dyDescent="0.25">
      <c r="A4730" t="s">
        <v>628</v>
      </c>
      <c r="B4730" t="s">
        <v>327</v>
      </c>
      <c r="C4730" t="s">
        <v>328</v>
      </c>
      <c r="D4730" t="s">
        <v>329</v>
      </c>
      <c r="E4730" t="s">
        <v>91</v>
      </c>
      <c r="F4730" t="s">
        <v>80</v>
      </c>
      <c r="G4730">
        <v>0</v>
      </c>
      <c r="H4730">
        <v>0</v>
      </c>
    </row>
    <row r="4731" spans="1:8" x14ac:dyDescent="0.25">
      <c r="A4731" t="s">
        <v>628</v>
      </c>
      <c r="B4731">
        <v>81</v>
      </c>
      <c r="C4731" t="s">
        <v>94</v>
      </c>
      <c r="D4731" t="s">
        <v>95</v>
      </c>
      <c r="E4731" t="s">
        <v>91</v>
      </c>
      <c r="F4731" t="s">
        <v>80</v>
      </c>
      <c r="G4731">
        <v>0</v>
      </c>
      <c r="H4731">
        <v>0</v>
      </c>
    </row>
    <row r="4732" spans="1:8" x14ac:dyDescent="0.25">
      <c r="A4732" t="s">
        <v>628</v>
      </c>
      <c r="B4732" t="s">
        <v>378</v>
      </c>
      <c r="C4732" t="s">
        <v>379</v>
      </c>
      <c r="D4732" t="s">
        <v>380</v>
      </c>
      <c r="E4732" t="s">
        <v>91</v>
      </c>
      <c r="F4732" t="s">
        <v>80</v>
      </c>
      <c r="G4732">
        <v>0</v>
      </c>
      <c r="H4732">
        <v>0</v>
      </c>
    </row>
    <row r="4733" spans="1:8" x14ac:dyDescent="0.25">
      <c r="A4733" t="s">
        <v>628</v>
      </c>
      <c r="B4733">
        <v>32</v>
      </c>
      <c r="C4733" t="s">
        <v>439</v>
      </c>
      <c r="D4733" t="s">
        <v>706</v>
      </c>
      <c r="E4733" t="s">
        <v>79</v>
      </c>
      <c r="F4733" t="s">
        <v>80</v>
      </c>
      <c r="G4733">
        <v>0</v>
      </c>
      <c r="H4733">
        <v>0</v>
      </c>
    </row>
    <row r="4734" spans="1:8" x14ac:dyDescent="0.25">
      <c r="A4734" t="s">
        <v>628</v>
      </c>
      <c r="B4734" t="s">
        <v>156</v>
      </c>
      <c r="C4734" t="s">
        <v>157</v>
      </c>
      <c r="D4734" t="s">
        <v>575</v>
      </c>
      <c r="E4734" t="s">
        <v>91</v>
      </c>
      <c r="F4734" t="s">
        <v>80</v>
      </c>
      <c r="G4734">
        <v>0</v>
      </c>
      <c r="H4734">
        <v>67916</v>
      </c>
    </row>
    <row r="4735" spans="1:8" x14ac:dyDescent="0.25">
      <c r="A4735" t="s">
        <v>628</v>
      </c>
      <c r="B4735" t="s">
        <v>372</v>
      </c>
      <c r="C4735" t="s">
        <v>373</v>
      </c>
      <c r="D4735" t="s">
        <v>707</v>
      </c>
      <c r="E4735" t="s">
        <v>91</v>
      </c>
      <c r="F4735" t="s">
        <v>80</v>
      </c>
      <c r="G4735">
        <v>0</v>
      </c>
      <c r="H4735">
        <v>0</v>
      </c>
    </row>
    <row r="4736" spans="1:8" x14ac:dyDescent="0.25">
      <c r="A4736" t="s">
        <v>628</v>
      </c>
      <c r="B4736">
        <v>33</v>
      </c>
      <c r="C4736" t="s">
        <v>440</v>
      </c>
      <c r="D4736" t="s">
        <v>576</v>
      </c>
      <c r="E4736" t="s">
        <v>79</v>
      </c>
      <c r="F4736" t="s">
        <v>80</v>
      </c>
      <c r="G4736">
        <v>0</v>
      </c>
      <c r="H4736">
        <v>517258</v>
      </c>
    </row>
    <row r="4737" spans="1:8" x14ac:dyDescent="0.25">
      <c r="A4737" t="s">
        <v>628</v>
      </c>
      <c r="B4737">
        <v>34</v>
      </c>
      <c r="C4737" t="s">
        <v>441</v>
      </c>
      <c r="D4737" t="s">
        <v>577</v>
      </c>
      <c r="E4737" t="s">
        <v>79</v>
      </c>
      <c r="F4737" t="s">
        <v>80</v>
      </c>
      <c r="G4737">
        <v>0</v>
      </c>
      <c r="H4737">
        <v>0</v>
      </c>
    </row>
    <row r="4738" spans="1:8" x14ac:dyDescent="0.25">
      <c r="A4738" t="s">
        <v>628</v>
      </c>
      <c r="B4738">
        <v>35</v>
      </c>
      <c r="C4738" t="s">
        <v>442</v>
      </c>
      <c r="D4738" t="s">
        <v>578</v>
      </c>
      <c r="E4738" t="s">
        <v>79</v>
      </c>
      <c r="F4738" t="s">
        <v>80</v>
      </c>
      <c r="G4738">
        <v>0</v>
      </c>
      <c r="H4738">
        <v>983172</v>
      </c>
    </row>
    <row r="4739" spans="1:8" x14ac:dyDescent="0.25">
      <c r="A4739" t="s">
        <v>628</v>
      </c>
      <c r="B4739" t="s">
        <v>288</v>
      </c>
      <c r="C4739" t="s">
        <v>289</v>
      </c>
      <c r="D4739" t="s">
        <v>708</v>
      </c>
      <c r="E4739" t="s">
        <v>91</v>
      </c>
      <c r="F4739" t="s">
        <v>80</v>
      </c>
      <c r="G4739">
        <v>0</v>
      </c>
      <c r="H4739">
        <v>0</v>
      </c>
    </row>
    <row r="4740" spans="1:8" x14ac:dyDescent="0.25">
      <c r="A4740" t="s">
        <v>628</v>
      </c>
      <c r="B4740" t="s">
        <v>333</v>
      </c>
      <c r="C4740" t="s">
        <v>334</v>
      </c>
      <c r="D4740" t="s">
        <v>709</v>
      </c>
      <c r="E4740" t="s">
        <v>91</v>
      </c>
      <c r="F4740" t="s">
        <v>80</v>
      </c>
      <c r="G4740">
        <v>0</v>
      </c>
      <c r="H4740">
        <v>0</v>
      </c>
    </row>
    <row r="4741" spans="1:8" x14ac:dyDescent="0.25">
      <c r="A4741" t="s">
        <v>628</v>
      </c>
      <c r="B4741" t="s">
        <v>330</v>
      </c>
      <c r="C4741" t="s">
        <v>331</v>
      </c>
      <c r="D4741" t="s">
        <v>710</v>
      </c>
      <c r="E4741" t="s">
        <v>91</v>
      </c>
      <c r="F4741" t="s">
        <v>80</v>
      </c>
      <c r="G4741">
        <v>0</v>
      </c>
      <c r="H4741">
        <v>0</v>
      </c>
    </row>
    <row r="4742" spans="1:8" x14ac:dyDescent="0.25">
      <c r="A4742" t="s">
        <v>628</v>
      </c>
      <c r="B4742">
        <v>41</v>
      </c>
      <c r="C4742" t="s">
        <v>489</v>
      </c>
      <c r="D4742" t="s">
        <v>711</v>
      </c>
      <c r="E4742" t="s">
        <v>453</v>
      </c>
      <c r="F4742" t="s">
        <v>80</v>
      </c>
      <c r="G4742">
        <v>0</v>
      </c>
      <c r="H4742">
        <v>0</v>
      </c>
    </row>
    <row r="4743" spans="1:8" x14ac:dyDescent="0.25">
      <c r="A4743" t="s">
        <v>628</v>
      </c>
      <c r="B4743">
        <v>70</v>
      </c>
      <c r="C4743" t="s">
        <v>498</v>
      </c>
      <c r="D4743" t="s">
        <v>613</v>
      </c>
      <c r="E4743" t="s">
        <v>453</v>
      </c>
      <c r="F4743" t="s">
        <v>80</v>
      </c>
      <c r="G4743">
        <v>0</v>
      </c>
      <c r="H4743">
        <v>0</v>
      </c>
    </row>
    <row r="4744" spans="1:8" x14ac:dyDescent="0.25">
      <c r="A4744" t="s">
        <v>628</v>
      </c>
      <c r="B4744">
        <v>71</v>
      </c>
      <c r="C4744" t="s">
        <v>499</v>
      </c>
      <c r="D4744" t="s">
        <v>614</v>
      </c>
      <c r="E4744" t="s">
        <v>453</v>
      </c>
      <c r="F4744" t="s">
        <v>80</v>
      </c>
      <c r="G4744">
        <v>0</v>
      </c>
      <c r="H4744">
        <v>0</v>
      </c>
    </row>
    <row r="4745" spans="1:8" x14ac:dyDescent="0.25">
      <c r="A4745" t="s">
        <v>628</v>
      </c>
      <c r="B4745">
        <v>72</v>
      </c>
      <c r="C4745" t="s">
        <v>601</v>
      </c>
      <c r="D4745" t="s">
        <v>615</v>
      </c>
      <c r="E4745" t="s">
        <v>453</v>
      </c>
      <c r="F4745" t="s">
        <v>80</v>
      </c>
      <c r="G4745">
        <v>0</v>
      </c>
      <c r="H4745">
        <v>0</v>
      </c>
    </row>
    <row r="4746" spans="1:8" x14ac:dyDescent="0.25">
      <c r="A4746" t="s">
        <v>628</v>
      </c>
      <c r="B4746">
        <v>73</v>
      </c>
      <c r="C4746" t="s">
        <v>500</v>
      </c>
      <c r="D4746" t="s">
        <v>616</v>
      </c>
      <c r="E4746" t="s">
        <v>453</v>
      </c>
      <c r="F4746" t="s">
        <v>80</v>
      </c>
      <c r="G4746">
        <v>0</v>
      </c>
      <c r="H4746">
        <v>0</v>
      </c>
    </row>
    <row r="4747" spans="1:8" x14ac:dyDescent="0.25">
      <c r="A4747" t="s">
        <v>628</v>
      </c>
      <c r="B4747" t="s">
        <v>408</v>
      </c>
      <c r="C4747" t="s">
        <v>409</v>
      </c>
      <c r="D4747" t="s">
        <v>410</v>
      </c>
      <c r="E4747" t="s">
        <v>91</v>
      </c>
      <c r="F4747" t="s">
        <v>591</v>
      </c>
      <c r="G4747">
        <v>0</v>
      </c>
      <c r="H4747">
        <v>0</v>
      </c>
    </row>
    <row r="4748" spans="1:8" x14ac:dyDescent="0.25">
      <c r="A4748" t="s">
        <v>628</v>
      </c>
      <c r="B4748">
        <v>1</v>
      </c>
      <c r="C4748" t="s">
        <v>78</v>
      </c>
      <c r="D4748" t="s">
        <v>543</v>
      </c>
      <c r="E4748" t="s">
        <v>79</v>
      </c>
      <c r="F4748" t="s">
        <v>591</v>
      </c>
      <c r="G4748">
        <v>0</v>
      </c>
      <c r="H4748">
        <v>0</v>
      </c>
    </row>
    <row r="4749" spans="1:8" x14ac:dyDescent="0.25">
      <c r="A4749" t="s">
        <v>628</v>
      </c>
      <c r="B4749" t="s">
        <v>381</v>
      </c>
      <c r="C4749" t="s">
        <v>382</v>
      </c>
      <c r="D4749" t="s">
        <v>383</v>
      </c>
      <c r="E4749" t="s">
        <v>91</v>
      </c>
      <c r="F4749" t="s">
        <v>591</v>
      </c>
      <c r="G4749">
        <v>0</v>
      </c>
      <c r="H4749">
        <v>0</v>
      </c>
    </row>
    <row r="4750" spans="1:8" x14ac:dyDescent="0.25">
      <c r="A4750" t="s">
        <v>628</v>
      </c>
      <c r="B4750" t="s">
        <v>165</v>
      </c>
      <c r="C4750" t="s">
        <v>166</v>
      </c>
      <c r="D4750" t="s">
        <v>630</v>
      </c>
      <c r="E4750" t="s">
        <v>91</v>
      </c>
      <c r="F4750" t="s">
        <v>591</v>
      </c>
      <c r="G4750">
        <v>0</v>
      </c>
      <c r="H4750">
        <v>0</v>
      </c>
    </row>
    <row r="4751" spans="1:8" x14ac:dyDescent="0.25">
      <c r="A4751" t="s">
        <v>628</v>
      </c>
      <c r="B4751">
        <v>74</v>
      </c>
      <c r="C4751" t="s">
        <v>92</v>
      </c>
      <c r="D4751" t="s">
        <v>631</v>
      </c>
      <c r="E4751" t="s">
        <v>91</v>
      </c>
      <c r="F4751" t="s">
        <v>591</v>
      </c>
      <c r="G4751">
        <v>0</v>
      </c>
      <c r="H4751">
        <v>0</v>
      </c>
    </row>
    <row r="4752" spans="1:8" x14ac:dyDescent="0.25">
      <c r="A4752" t="s">
        <v>628</v>
      </c>
      <c r="B4752" t="s">
        <v>594</v>
      </c>
      <c r="C4752" t="s">
        <v>595</v>
      </c>
      <c r="D4752" t="s">
        <v>632</v>
      </c>
      <c r="E4752" t="s">
        <v>91</v>
      </c>
      <c r="F4752" t="s">
        <v>591</v>
      </c>
      <c r="G4752">
        <v>0</v>
      </c>
      <c r="H4752">
        <v>0</v>
      </c>
    </row>
    <row r="4753" spans="1:8" x14ac:dyDescent="0.25">
      <c r="A4753" t="s">
        <v>628</v>
      </c>
      <c r="B4753">
        <v>83</v>
      </c>
      <c r="C4753" t="s">
        <v>98</v>
      </c>
      <c r="D4753" t="s">
        <v>633</v>
      </c>
      <c r="E4753" t="s">
        <v>91</v>
      </c>
      <c r="F4753" t="s">
        <v>591</v>
      </c>
      <c r="G4753">
        <v>0</v>
      </c>
      <c r="H4753">
        <v>0</v>
      </c>
    </row>
    <row r="4754" spans="1:8" x14ac:dyDescent="0.25">
      <c r="A4754" t="s">
        <v>628</v>
      </c>
      <c r="B4754" t="s">
        <v>339</v>
      </c>
      <c r="C4754" t="s">
        <v>340</v>
      </c>
      <c r="D4754" t="s">
        <v>634</v>
      </c>
      <c r="E4754" t="s">
        <v>91</v>
      </c>
      <c r="F4754" t="s">
        <v>591</v>
      </c>
      <c r="G4754">
        <v>0</v>
      </c>
      <c r="H4754">
        <v>0</v>
      </c>
    </row>
    <row r="4755" spans="1:8" x14ac:dyDescent="0.25">
      <c r="A4755" t="s">
        <v>628</v>
      </c>
      <c r="B4755" t="s">
        <v>369</v>
      </c>
      <c r="C4755" t="s">
        <v>370</v>
      </c>
      <c r="D4755" t="s">
        <v>371</v>
      </c>
      <c r="E4755" t="s">
        <v>91</v>
      </c>
      <c r="F4755" t="s">
        <v>591</v>
      </c>
      <c r="G4755">
        <v>0</v>
      </c>
      <c r="H4755">
        <v>0</v>
      </c>
    </row>
    <row r="4756" spans="1:8" x14ac:dyDescent="0.25">
      <c r="A4756" t="s">
        <v>628</v>
      </c>
      <c r="B4756" t="s">
        <v>387</v>
      </c>
      <c r="C4756" t="s">
        <v>388</v>
      </c>
      <c r="D4756" t="s">
        <v>635</v>
      </c>
      <c r="E4756" t="s">
        <v>91</v>
      </c>
      <c r="F4756" t="s">
        <v>591</v>
      </c>
      <c r="G4756">
        <v>0</v>
      </c>
      <c r="H4756">
        <v>0</v>
      </c>
    </row>
    <row r="4757" spans="1:8" x14ac:dyDescent="0.25">
      <c r="A4757" t="s">
        <v>628</v>
      </c>
      <c r="B4757" t="s">
        <v>279</v>
      </c>
      <c r="C4757" t="s">
        <v>280</v>
      </c>
      <c r="D4757" t="s">
        <v>636</v>
      </c>
      <c r="E4757" t="s">
        <v>91</v>
      </c>
      <c r="F4757" t="s">
        <v>591</v>
      </c>
      <c r="G4757">
        <v>0</v>
      </c>
      <c r="H4757">
        <v>0</v>
      </c>
    </row>
    <row r="4758" spans="1:8" x14ac:dyDescent="0.25">
      <c r="A4758" t="s">
        <v>628</v>
      </c>
      <c r="B4758">
        <v>2</v>
      </c>
      <c r="C4758" t="s">
        <v>81</v>
      </c>
      <c r="D4758" t="s">
        <v>545</v>
      </c>
      <c r="E4758" t="s">
        <v>79</v>
      </c>
      <c r="F4758" t="s">
        <v>591</v>
      </c>
      <c r="G4758">
        <v>0</v>
      </c>
      <c r="H4758">
        <v>255599</v>
      </c>
    </row>
    <row r="4759" spans="1:8" x14ac:dyDescent="0.25">
      <c r="A4759" t="s">
        <v>628</v>
      </c>
      <c r="B4759" t="s">
        <v>153</v>
      </c>
      <c r="C4759" t="s">
        <v>154</v>
      </c>
      <c r="D4759" t="s">
        <v>637</v>
      </c>
      <c r="E4759" t="s">
        <v>91</v>
      </c>
      <c r="F4759" t="s">
        <v>591</v>
      </c>
      <c r="G4759">
        <v>0</v>
      </c>
      <c r="H4759">
        <v>0</v>
      </c>
    </row>
    <row r="4760" spans="1:8" x14ac:dyDescent="0.25">
      <c r="A4760" t="s">
        <v>628</v>
      </c>
      <c r="B4760" t="s">
        <v>399</v>
      </c>
      <c r="C4760" t="s">
        <v>400</v>
      </c>
      <c r="D4760" t="s">
        <v>401</v>
      </c>
      <c r="E4760" t="s">
        <v>91</v>
      </c>
      <c r="F4760" t="s">
        <v>591</v>
      </c>
      <c r="G4760">
        <v>0</v>
      </c>
      <c r="H4760">
        <v>0</v>
      </c>
    </row>
    <row r="4761" spans="1:8" x14ac:dyDescent="0.25">
      <c r="A4761" t="s">
        <v>628</v>
      </c>
      <c r="B4761">
        <v>3</v>
      </c>
      <c r="C4761" t="s">
        <v>82</v>
      </c>
      <c r="D4761" t="s">
        <v>546</v>
      </c>
      <c r="E4761" t="s">
        <v>79</v>
      </c>
      <c r="F4761" t="s">
        <v>591</v>
      </c>
      <c r="G4761">
        <v>0</v>
      </c>
      <c r="H4761">
        <v>25663</v>
      </c>
    </row>
    <row r="4762" spans="1:8" x14ac:dyDescent="0.25">
      <c r="A4762" t="s">
        <v>628</v>
      </c>
      <c r="B4762" t="s">
        <v>411</v>
      </c>
      <c r="C4762" t="s">
        <v>412</v>
      </c>
      <c r="D4762" t="s">
        <v>413</v>
      </c>
      <c r="E4762" t="s">
        <v>91</v>
      </c>
      <c r="F4762" t="s">
        <v>591</v>
      </c>
      <c r="G4762">
        <v>0</v>
      </c>
      <c r="H4762">
        <v>0</v>
      </c>
    </row>
    <row r="4763" spans="1:8" x14ac:dyDescent="0.25">
      <c r="A4763" t="s">
        <v>628</v>
      </c>
      <c r="B4763" t="s">
        <v>228</v>
      </c>
      <c r="C4763" t="s">
        <v>229</v>
      </c>
      <c r="D4763" t="s">
        <v>230</v>
      </c>
      <c r="E4763" t="s">
        <v>91</v>
      </c>
      <c r="F4763" t="s">
        <v>591</v>
      </c>
      <c r="G4763">
        <v>0</v>
      </c>
      <c r="H4763">
        <v>0</v>
      </c>
    </row>
    <row r="4764" spans="1:8" x14ac:dyDescent="0.25">
      <c r="A4764" t="s">
        <v>628</v>
      </c>
      <c r="B4764">
        <v>4</v>
      </c>
      <c r="C4764" t="s">
        <v>83</v>
      </c>
      <c r="D4764" t="s">
        <v>547</v>
      </c>
      <c r="E4764" t="s">
        <v>79</v>
      </c>
      <c r="F4764" t="s">
        <v>591</v>
      </c>
      <c r="G4764">
        <v>0</v>
      </c>
      <c r="H4764">
        <v>16257</v>
      </c>
    </row>
    <row r="4765" spans="1:8" x14ac:dyDescent="0.25">
      <c r="A4765" t="s">
        <v>628</v>
      </c>
      <c r="B4765" t="s">
        <v>285</v>
      </c>
      <c r="C4765" t="s">
        <v>286</v>
      </c>
      <c r="D4765" t="s">
        <v>638</v>
      </c>
      <c r="E4765" t="s">
        <v>91</v>
      </c>
      <c r="F4765" t="s">
        <v>591</v>
      </c>
      <c r="G4765">
        <v>0</v>
      </c>
      <c r="H4765">
        <v>0</v>
      </c>
    </row>
    <row r="4766" spans="1:8" x14ac:dyDescent="0.25">
      <c r="A4766" t="s">
        <v>628</v>
      </c>
      <c r="B4766" t="s">
        <v>219</v>
      </c>
      <c r="C4766" t="s">
        <v>220</v>
      </c>
      <c r="D4766" t="s">
        <v>639</v>
      </c>
      <c r="E4766" t="s">
        <v>91</v>
      </c>
      <c r="F4766" t="s">
        <v>591</v>
      </c>
      <c r="G4766">
        <v>0</v>
      </c>
      <c r="H4766">
        <v>0</v>
      </c>
    </row>
    <row r="4767" spans="1:8" x14ac:dyDescent="0.25">
      <c r="A4767" t="s">
        <v>628</v>
      </c>
      <c r="B4767">
        <v>42</v>
      </c>
      <c r="C4767" t="s">
        <v>448</v>
      </c>
      <c r="D4767" t="s">
        <v>584</v>
      </c>
      <c r="E4767" t="s">
        <v>79</v>
      </c>
      <c r="F4767" t="s">
        <v>591</v>
      </c>
      <c r="G4767">
        <v>0</v>
      </c>
      <c r="H4767">
        <v>0</v>
      </c>
    </row>
    <row r="4768" spans="1:8" x14ac:dyDescent="0.25">
      <c r="A4768" t="s">
        <v>628</v>
      </c>
      <c r="B4768">
        <v>5</v>
      </c>
      <c r="C4768" t="s">
        <v>84</v>
      </c>
      <c r="D4768" t="s">
        <v>548</v>
      </c>
      <c r="E4768" t="s">
        <v>79</v>
      </c>
      <c r="F4768" t="s">
        <v>591</v>
      </c>
      <c r="G4768">
        <v>0</v>
      </c>
      <c r="H4768">
        <v>0</v>
      </c>
    </row>
    <row r="4769" spans="1:8" x14ac:dyDescent="0.25">
      <c r="A4769" t="s">
        <v>628</v>
      </c>
      <c r="B4769" t="s">
        <v>487</v>
      </c>
      <c r="C4769" t="s">
        <v>488</v>
      </c>
      <c r="D4769" t="s">
        <v>632</v>
      </c>
      <c r="E4769" t="s">
        <v>91</v>
      </c>
      <c r="F4769" t="s">
        <v>591</v>
      </c>
      <c r="G4769">
        <v>0</v>
      </c>
      <c r="H4769">
        <v>0</v>
      </c>
    </row>
    <row r="4770" spans="1:8" x14ac:dyDescent="0.25">
      <c r="A4770" t="s">
        <v>628</v>
      </c>
      <c r="B4770" t="s">
        <v>390</v>
      </c>
      <c r="C4770" t="s">
        <v>391</v>
      </c>
      <c r="D4770" t="s">
        <v>640</v>
      </c>
      <c r="E4770" t="s">
        <v>91</v>
      </c>
      <c r="F4770" t="s">
        <v>591</v>
      </c>
      <c r="G4770">
        <v>0</v>
      </c>
      <c r="H4770">
        <v>0</v>
      </c>
    </row>
    <row r="4771" spans="1:8" x14ac:dyDescent="0.25">
      <c r="A4771" t="s">
        <v>628</v>
      </c>
      <c r="B4771" t="s">
        <v>255</v>
      </c>
      <c r="C4771" t="s">
        <v>256</v>
      </c>
      <c r="D4771" t="s">
        <v>641</v>
      </c>
      <c r="E4771" t="s">
        <v>91</v>
      </c>
      <c r="F4771" t="s">
        <v>591</v>
      </c>
      <c r="G4771">
        <v>0</v>
      </c>
      <c r="H4771">
        <v>0</v>
      </c>
    </row>
    <row r="4772" spans="1:8" x14ac:dyDescent="0.25">
      <c r="A4772" t="s">
        <v>628</v>
      </c>
      <c r="B4772" t="s">
        <v>198</v>
      </c>
      <c r="C4772" t="s">
        <v>199</v>
      </c>
      <c r="D4772" t="s">
        <v>200</v>
      </c>
      <c r="E4772" t="s">
        <v>91</v>
      </c>
      <c r="F4772" t="s">
        <v>591</v>
      </c>
      <c r="G4772">
        <v>0</v>
      </c>
      <c r="H4772">
        <v>0</v>
      </c>
    </row>
    <row r="4773" spans="1:8" x14ac:dyDescent="0.25">
      <c r="A4773" t="s">
        <v>628</v>
      </c>
      <c r="B4773">
        <v>87</v>
      </c>
      <c r="C4773" t="s">
        <v>102</v>
      </c>
      <c r="D4773" t="s">
        <v>103</v>
      </c>
      <c r="E4773" t="s">
        <v>91</v>
      </c>
      <c r="F4773" t="s">
        <v>591</v>
      </c>
      <c r="G4773">
        <v>0</v>
      </c>
      <c r="H4773">
        <v>0</v>
      </c>
    </row>
    <row r="4774" spans="1:8" x14ac:dyDescent="0.25">
      <c r="A4774" t="s">
        <v>628</v>
      </c>
      <c r="B4774">
        <v>6</v>
      </c>
      <c r="C4774" t="s">
        <v>85</v>
      </c>
      <c r="D4774" t="s">
        <v>549</v>
      </c>
      <c r="E4774" t="s">
        <v>79</v>
      </c>
      <c r="F4774" t="s">
        <v>591</v>
      </c>
      <c r="G4774">
        <v>0</v>
      </c>
      <c r="H4774">
        <v>0</v>
      </c>
    </row>
    <row r="4775" spans="1:8" x14ac:dyDescent="0.25">
      <c r="A4775" t="s">
        <v>628</v>
      </c>
      <c r="B4775" t="s">
        <v>126</v>
      </c>
      <c r="C4775" t="s">
        <v>127</v>
      </c>
      <c r="D4775" t="s">
        <v>642</v>
      </c>
      <c r="E4775" t="s">
        <v>91</v>
      </c>
      <c r="F4775" t="s">
        <v>591</v>
      </c>
      <c r="G4775">
        <v>0</v>
      </c>
      <c r="H4775">
        <v>0</v>
      </c>
    </row>
    <row r="4776" spans="1:8" x14ac:dyDescent="0.25">
      <c r="A4776" t="s">
        <v>628</v>
      </c>
      <c r="B4776">
        <v>7</v>
      </c>
      <c r="C4776" t="s">
        <v>86</v>
      </c>
      <c r="D4776" t="s">
        <v>550</v>
      </c>
      <c r="E4776" t="s">
        <v>79</v>
      </c>
      <c r="F4776" t="s">
        <v>591</v>
      </c>
      <c r="G4776">
        <v>0</v>
      </c>
      <c r="H4776">
        <v>26566</v>
      </c>
    </row>
    <row r="4777" spans="1:8" x14ac:dyDescent="0.25">
      <c r="A4777" t="s">
        <v>628</v>
      </c>
      <c r="B4777" t="s">
        <v>342</v>
      </c>
      <c r="C4777" t="s">
        <v>343</v>
      </c>
      <c r="D4777" t="s">
        <v>643</v>
      </c>
      <c r="E4777" t="s">
        <v>91</v>
      </c>
      <c r="F4777" t="s">
        <v>591</v>
      </c>
      <c r="G4777">
        <v>0</v>
      </c>
      <c r="H4777">
        <v>0</v>
      </c>
    </row>
    <row r="4778" spans="1:8" x14ac:dyDescent="0.25">
      <c r="A4778" t="s">
        <v>628</v>
      </c>
      <c r="B4778" t="s">
        <v>231</v>
      </c>
      <c r="C4778" t="s">
        <v>232</v>
      </c>
      <c r="D4778" t="s">
        <v>233</v>
      </c>
      <c r="E4778" t="s">
        <v>91</v>
      </c>
      <c r="F4778" t="s">
        <v>591</v>
      </c>
      <c r="G4778">
        <v>0</v>
      </c>
      <c r="H4778">
        <v>0</v>
      </c>
    </row>
    <row r="4779" spans="1:8" x14ac:dyDescent="0.25">
      <c r="A4779" t="s">
        <v>628</v>
      </c>
      <c r="B4779">
        <v>8</v>
      </c>
      <c r="C4779" t="s">
        <v>87</v>
      </c>
      <c r="D4779" t="s">
        <v>551</v>
      </c>
      <c r="E4779" t="s">
        <v>79</v>
      </c>
      <c r="F4779" t="s">
        <v>591</v>
      </c>
      <c r="G4779">
        <v>0</v>
      </c>
      <c r="H4779">
        <v>15793</v>
      </c>
    </row>
    <row r="4780" spans="1:8" x14ac:dyDescent="0.25">
      <c r="A4780" t="s">
        <v>628</v>
      </c>
      <c r="B4780" t="s">
        <v>141</v>
      </c>
      <c r="C4780" t="s">
        <v>142</v>
      </c>
      <c r="D4780" t="s">
        <v>644</v>
      </c>
      <c r="E4780" t="s">
        <v>91</v>
      </c>
      <c r="F4780" t="s">
        <v>591</v>
      </c>
      <c r="G4780">
        <v>0</v>
      </c>
      <c r="H4780">
        <v>0</v>
      </c>
    </row>
    <row r="4781" spans="1:8" x14ac:dyDescent="0.25">
      <c r="A4781" t="s">
        <v>628</v>
      </c>
      <c r="B4781" t="s">
        <v>234</v>
      </c>
      <c r="C4781" t="s">
        <v>235</v>
      </c>
      <c r="D4781" t="s">
        <v>645</v>
      </c>
      <c r="E4781" t="s">
        <v>91</v>
      </c>
      <c r="F4781" t="s">
        <v>591</v>
      </c>
      <c r="G4781">
        <v>0</v>
      </c>
      <c r="H4781">
        <v>0</v>
      </c>
    </row>
    <row r="4782" spans="1:8" x14ac:dyDescent="0.25">
      <c r="A4782" t="s">
        <v>628</v>
      </c>
      <c r="B4782" t="s">
        <v>531</v>
      </c>
      <c r="C4782" t="s">
        <v>532</v>
      </c>
      <c r="D4782" t="s">
        <v>533</v>
      </c>
      <c r="E4782" t="s">
        <v>91</v>
      </c>
      <c r="F4782" t="s">
        <v>591</v>
      </c>
      <c r="G4782">
        <v>0</v>
      </c>
      <c r="H4782">
        <v>0</v>
      </c>
    </row>
    <row r="4783" spans="1:8" x14ac:dyDescent="0.25">
      <c r="A4783" t="s">
        <v>628</v>
      </c>
      <c r="B4783">
        <v>9</v>
      </c>
      <c r="C4783" t="s">
        <v>88</v>
      </c>
      <c r="D4783" t="s">
        <v>552</v>
      </c>
      <c r="E4783" t="s">
        <v>79</v>
      </c>
      <c r="F4783" t="s">
        <v>591</v>
      </c>
      <c r="G4783">
        <v>0</v>
      </c>
      <c r="H4783">
        <v>9956</v>
      </c>
    </row>
    <row r="4784" spans="1:8" x14ac:dyDescent="0.25">
      <c r="A4784" t="s">
        <v>628</v>
      </c>
      <c r="B4784" t="s">
        <v>300</v>
      </c>
      <c r="C4784" t="s">
        <v>301</v>
      </c>
      <c r="D4784" t="s">
        <v>302</v>
      </c>
      <c r="E4784" t="s">
        <v>91</v>
      </c>
      <c r="F4784" t="s">
        <v>591</v>
      </c>
      <c r="G4784">
        <v>0</v>
      </c>
      <c r="H4784">
        <v>0</v>
      </c>
    </row>
    <row r="4785" spans="1:8" x14ac:dyDescent="0.25">
      <c r="A4785" t="s">
        <v>628</v>
      </c>
      <c r="B4785" t="s">
        <v>177</v>
      </c>
      <c r="C4785" t="s">
        <v>178</v>
      </c>
      <c r="D4785" t="s">
        <v>179</v>
      </c>
      <c r="E4785" t="s">
        <v>91</v>
      </c>
      <c r="F4785" t="s">
        <v>591</v>
      </c>
      <c r="G4785">
        <v>0</v>
      </c>
      <c r="H4785">
        <v>0</v>
      </c>
    </row>
    <row r="4786" spans="1:8" x14ac:dyDescent="0.25">
      <c r="A4786" t="s">
        <v>628</v>
      </c>
      <c r="B4786" t="s">
        <v>318</v>
      </c>
      <c r="C4786" t="s">
        <v>319</v>
      </c>
      <c r="D4786" t="s">
        <v>646</v>
      </c>
      <c r="E4786" t="s">
        <v>91</v>
      </c>
      <c r="F4786" t="s">
        <v>591</v>
      </c>
      <c r="G4786">
        <v>0</v>
      </c>
      <c r="H4786">
        <v>0</v>
      </c>
    </row>
    <row r="4787" spans="1:8" x14ac:dyDescent="0.25">
      <c r="A4787" t="s">
        <v>628</v>
      </c>
      <c r="B4787" t="s">
        <v>264</v>
      </c>
      <c r="C4787" t="s">
        <v>265</v>
      </c>
      <c r="D4787" t="s">
        <v>266</v>
      </c>
      <c r="E4787" t="s">
        <v>91</v>
      </c>
      <c r="F4787" t="s">
        <v>591</v>
      </c>
      <c r="G4787">
        <v>0</v>
      </c>
      <c r="H4787">
        <v>0</v>
      </c>
    </row>
    <row r="4788" spans="1:8" x14ac:dyDescent="0.25">
      <c r="A4788" t="s">
        <v>628</v>
      </c>
      <c r="B4788">
        <v>98</v>
      </c>
      <c r="C4788" t="s">
        <v>118</v>
      </c>
      <c r="D4788" t="s">
        <v>647</v>
      </c>
      <c r="E4788" t="s">
        <v>91</v>
      </c>
      <c r="F4788" t="s">
        <v>591</v>
      </c>
      <c r="G4788">
        <v>0</v>
      </c>
      <c r="H4788">
        <v>0</v>
      </c>
    </row>
    <row r="4789" spans="1:8" x14ac:dyDescent="0.25">
      <c r="A4789" t="s">
        <v>628</v>
      </c>
      <c r="B4789" t="s">
        <v>375</v>
      </c>
      <c r="C4789" t="s">
        <v>376</v>
      </c>
      <c r="D4789" t="s">
        <v>648</v>
      </c>
      <c r="E4789" t="s">
        <v>91</v>
      </c>
      <c r="F4789" t="s">
        <v>591</v>
      </c>
      <c r="G4789">
        <v>0</v>
      </c>
      <c r="H4789">
        <v>0</v>
      </c>
    </row>
    <row r="4790" spans="1:8" x14ac:dyDescent="0.25">
      <c r="A4790" t="s">
        <v>628</v>
      </c>
      <c r="B4790">
        <v>82</v>
      </c>
      <c r="C4790" t="s">
        <v>96</v>
      </c>
      <c r="D4790" t="s">
        <v>97</v>
      </c>
      <c r="E4790" t="s">
        <v>91</v>
      </c>
      <c r="F4790" t="s">
        <v>591</v>
      </c>
      <c r="G4790">
        <v>0</v>
      </c>
      <c r="H4790">
        <v>0</v>
      </c>
    </row>
    <row r="4791" spans="1:8" x14ac:dyDescent="0.25">
      <c r="A4791" t="s">
        <v>628</v>
      </c>
      <c r="B4791">
        <v>10</v>
      </c>
      <c r="C4791" t="s">
        <v>455</v>
      </c>
      <c r="D4791" t="s">
        <v>553</v>
      </c>
      <c r="E4791" t="s">
        <v>79</v>
      </c>
      <c r="F4791" t="s">
        <v>591</v>
      </c>
      <c r="G4791">
        <v>0</v>
      </c>
      <c r="H4791">
        <v>25713</v>
      </c>
    </row>
    <row r="4792" spans="1:8" x14ac:dyDescent="0.25">
      <c r="A4792" t="s">
        <v>628</v>
      </c>
      <c r="B4792" t="s">
        <v>237</v>
      </c>
      <c r="C4792" t="s">
        <v>238</v>
      </c>
      <c r="D4792" t="s">
        <v>649</v>
      </c>
      <c r="E4792" t="s">
        <v>91</v>
      </c>
      <c r="F4792" t="s">
        <v>591</v>
      </c>
      <c r="G4792">
        <v>0</v>
      </c>
      <c r="H4792">
        <v>0</v>
      </c>
    </row>
    <row r="4793" spans="1:8" x14ac:dyDescent="0.25">
      <c r="A4793" t="s">
        <v>628</v>
      </c>
      <c r="B4793" t="s">
        <v>207</v>
      </c>
      <c r="C4793" t="s">
        <v>208</v>
      </c>
      <c r="D4793" t="s">
        <v>650</v>
      </c>
      <c r="E4793" t="s">
        <v>91</v>
      </c>
      <c r="F4793" t="s">
        <v>591</v>
      </c>
      <c r="G4793">
        <v>0</v>
      </c>
      <c r="H4793">
        <v>0</v>
      </c>
    </row>
    <row r="4794" spans="1:8" x14ac:dyDescent="0.25">
      <c r="A4794" t="s">
        <v>628</v>
      </c>
      <c r="B4794" t="s">
        <v>294</v>
      </c>
      <c r="C4794" t="s">
        <v>295</v>
      </c>
      <c r="D4794" t="s">
        <v>651</v>
      </c>
      <c r="E4794" t="s">
        <v>91</v>
      </c>
      <c r="F4794" t="s">
        <v>591</v>
      </c>
      <c r="G4794">
        <v>0</v>
      </c>
      <c r="H4794">
        <v>0</v>
      </c>
    </row>
    <row r="4795" spans="1:8" x14ac:dyDescent="0.25">
      <c r="A4795" t="s">
        <v>628</v>
      </c>
      <c r="B4795">
        <v>11</v>
      </c>
      <c r="C4795" t="s">
        <v>456</v>
      </c>
      <c r="D4795" t="s">
        <v>554</v>
      </c>
      <c r="E4795" t="s">
        <v>79</v>
      </c>
      <c r="F4795" t="s">
        <v>591</v>
      </c>
      <c r="G4795">
        <v>0</v>
      </c>
      <c r="H4795">
        <v>10615</v>
      </c>
    </row>
    <row r="4796" spans="1:8" x14ac:dyDescent="0.25">
      <c r="A4796" t="s">
        <v>628</v>
      </c>
      <c r="B4796">
        <v>12</v>
      </c>
      <c r="C4796" t="s">
        <v>419</v>
      </c>
      <c r="D4796" t="s">
        <v>555</v>
      </c>
      <c r="E4796" t="s">
        <v>79</v>
      </c>
      <c r="F4796" t="s">
        <v>591</v>
      </c>
      <c r="G4796">
        <v>0</v>
      </c>
      <c r="H4796">
        <v>0</v>
      </c>
    </row>
    <row r="4797" spans="1:8" x14ac:dyDescent="0.25">
      <c r="A4797" t="s">
        <v>628</v>
      </c>
      <c r="B4797" t="s">
        <v>351</v>
      </c>
      <c r="C4797" t="s">
        <v>352</v>
      </c>
      <c r="D4797" t="s">
        <v>652</v>
      </c>
      <c r="E4797" t="s">
        <v>91</v>
      </c>
      <c r="F4797" t="s">
        <v>591</v>
      </c>
      <c r="G4797">
        <v>0</v>
      </c>
      <c r="H4797">
        <v>0</v>
      </c>
    </row>
    <row r="4798" spans="1:8" x14ac:dyDescent="0.25">
      <c r="A4798" t="s">
        <v>628</v>
      </c>
      <c r="B4798" t="s">
        <v>222</v>
      </c>
      <c r="C4798" t="s">
        <v>223</v>
      </c>
      <c r="D4798" t="s">
        <v>653</v>
      </c>
      <c r="E4798" t="s">
        <v>91</v>
      </c>
      <c r="F4798" t="s">
        <v>591</v>
      </c>
      <c r="G4798">
        <v>0</v>
      </c>
      <c r="H4798">
        <v>0</v>
      </c>
    </row>
    <row r="4799" spans="1:8" x14ac:dyDescent="0.25">
      <c r="A4799" t="s">
        <v>628</v>
      </c>
      <c r="B4799" t="s">
        <v>267</v>
      </c>
      <c r="C4799" t="s">
        <v>268</v>
      </c>
      <c r="D4799" t="s">
        <v>269</v>
      </c>
      <c r="E4799" t="s">
        <v>91</v>
      </c>
      <c r="F4799" t="s">
        <v>591</v>
      </c>
      <c r="G4799">
        <v>0</v>
      </c>
      <c r="H4799">
        <v>0</v>
      </c>
    </row>
    <row r="4800" spans="1:8" x14ac:dyDescent="0.25">
      <c r="A4800" t="s">
        <v>628</v>
      </c>
      <c r="B4800" t="s">
        <v>303</v>
      </c>
      <c r="C4800" t="s">
        <v>304</v>
      </c>
      <c r="D4800" t="s">
        <v>654</v>
      </c>
      <c r="E4800" t="s">
        <v>91</v>
      </c>
      <c r="F4800" t="s">
        <v>591</v>
      </c>
      <c r="G4800">
        <v>0</v>
      </c>
      <c r="H4800">
        <v>0</v>
      </c>
    </row>
    <row r="4801" spans="1:8" x14ac:dyDescent="0.25">
      <c r="A4801" t="s">
        <v>628</v>
      </c>
      <c r="B4801" t="s">
        <v>396</v>
      </c>
      <c r="C4801" t="s">
        <v>397</v>
      </c>
      <c r="D4801" t="s">
        <v>398</v>
      </c>
      <c r="E4801" t="s">
        <v>91</v>
      </c>
      <c r="F4801" t="s">
        <v>591</v>
      </c>
      <c r="G4801">
        <v>0</v>
      </c>
      <c r="H4801">
        <v>0</v>
      </c>
    </row>
    <row r="4802" spans="1:8" x14ac:dyDescent="0.25">
      <c r="A4802" t="s">
        <v>628</v>
      </c>
      <c r="B4802" t="s">
        <v>174</v>
      </c>
      <c r="C4802" t="s">
        <v>175</v>
      </c>
      <c r="D4802" t="s">
        <v>655</v>
      </c>
      <c r="E4802" t="s">
        <v>91</v>
      </c>
      <c r="F4802" t="s">
        <v>591</v>
      </c>
      <c r="G4802">
        <v>0</v>
      </c>
      <c r="H4802">
        <v>0</v>
      </c>
    </row>
    <row r="4803" spans="1:8" x14ac:dyDescent="0.25">
      <c r="A4803" t="s">
        <v>628</v>
      </c>
      <c r="B4803">
        <v>13</v>
      </c>
      <c r="C4803" t="s">
        <v>420</v>
      </c>
      <c r="D4803" t="s">
        <v>556</v>
      </c>
      <c r="E4803" t="s">
        <v>79</v>
      </c>
      <c r="F4803" t="s">
        <v>591</v>
      </c>
      <c r="G4803">
        <v>0</v>
      </c>
      <c r="H4803">
        <v>10367</v>
      </c>
    </row>
    <row r="4804" spans="1:8" x14ac:dyDescent="0.25">
      <c r="A4804" t="s">
        <v>628</v>
      </c>
      <c r="B4804" t="s">
        <v>132</v>
      </c>
      <c r="C4804" t="s">
        <v>133</v>
      </c>
      <c r="D4804" t="s">
        <v>656</v>
      </c>
      <c r="E4804" t="s">
        <v>91</v>
      </c>
      <c r="F4804" t="s">
        <v>591</v>
      </c>
      <c r="G4804">
        <v>0</v>
      </c>
      <c r="H4804">
        <v>0</v>
      </c>
    </row>
    <row r="4805" spans="1:8" x14ac:dyDescent="0.25">
      <c r="A4805" t="s">
        <v>628</v>
      </c>
      <c r="B4805" t="s">
        <v>402</v>
      </c>
      <c r="C4805" t="s">
        <v>403</v>
      </c>
      <c r="D4805" t="s">
        <v>657</v>
      </c>
      <c r="E4805" t="s">
        <v>91</v>
      </c>
      <c r="F4805" t="s">
        <v>591</v>
      </c>
      <c r="G4805">
        <v>0</v>
      </c>
      <c r="H4805">
        <v>0</v>
      </c>
    </row>
    <row r="4806" spans="1:8" x14ac:dyDescent="0.25">
      <c r="A4806" t="s">
        <v>628</v>
      </c>
      <c r="B4806" t="s">
        <v>273</v>
      </c>
      <c r="C4806" t="s">
        <v>274</v>
      </c>
      <c r="D4806" t="s">
        <v>275</v>
      </c>
      <c r="E4806" t="s">
        <v>91</v>
      </c>
      <c r="F4806" t="s">
        <v>591</v>
      </c>
      <c r="G4806">
        <v>0</v>
      </c>
      <c r="H4806">
        <v>0</v>
      </c>
    </row>
    <row r="4807" spans="1:8" x14ac:dyDescent="0.25">
      <c r="A4807" t="s">
        <v>628</v>
      </c>
      <c r="B4807">
        <v>93</v>
      </c>
      <c r="C4807" t="s">
        <v>110</v>
      </c>
      <c r="D4807" t="s">
        <v>658</v>
      </c>
      <c r="E4807" t="s">
        <v>91</v>
      </c>
      <c r="F4807" t="s">
        <v>591</v>
      </c>
      <c r="G4807">
        <v>0</v>
      </c>
      <c r="H4807">
        <v>0</v>
      </c>
    </row>
    <row r="4808" spans="1:8" x14ac:dyDescent="0.25">
      <c r="A4808" t="s">
        <v>628</v>
      </c>
      <c r="B4808">
        <v>14</v>
      </c>
      <c r="C4808" t="s">
        <v>421</v>
      </c>
      <c r="D4808" t="s">
        <v>557</v>
      </c>
      <c r="E4808" t="s">
        <v>79</v>
      </c>
      <c r="F4808" t="s">
        <v>591</v>
      </c>
      <c r="G4808">
        <v>0</v>
      </c>
      <c r="H4808">
        <v>0</v>
      </c>
    </row>
    <row r="4809" spans="1:8" x14ac:dyDescent="0.25">
      <c r="A4809" t="s">
        <v>628</v>
      </c>
      <c r="B4809">
        <v>15</v>
      </c>
      <c r="C4809" t="s">
        <v>422</v>
      </c>
      <c r="D4809" t="s">
        <v>558</v>
      </c>
      <c r="E4809" t="s">
        <v>79</v>
      </c>
      <c r="F4809" t="s">
        <v>591</v>
      </c>
      <c r="G4809">
        <v>0</v>
      </c>
      <c r="H4809">
        <v>9503</v>
      </c>
    </row>
    <row r="4810" spans="1:8" x14ac:dyDescent="0.25">
      <c r="A4810" t="s">
        <v>628</v>
      </c>
      <c r="B4810">
        <v>16</v>
      </c>
      <c r="C4810" t="s">
        <v>423</v>
      </c>
      <c r="D4810" t="s">
        <v>559</v>
      </c>
      <c r="E4810" t="s">
        <v>79</v>
      </c>
      <c r="F4810" t="s">
        <v>591</v>
      </c>
      <c r="G4810">
        <v>0</v>
      </c>
      <c r="H4810">
        <v>47713</v>
      </c>
    </row>
    <row r="4811" spans="1:8" x14ac:dyDescent="0.25">
      <c r="A4811" t="s">
        <v>628</v>
      </c>
      <c r="B4811" t="s">
        <v>225</v>
      </c>
      <c r="C4811" t="s">
        <v>226</v>
      </c>
      <c r="D4811" t="s">
        <v>659</v>
      </c>
      <c r="E4811" t="s">
        <v>91</v>
      </c>
      <c r="F4811" t="s">
        <v>591</v>
      </c>
      <c r="G4811">
        <v>0</v>
      </c>
      <c r="H4811">
        <v>0</v>
      </c>
    </row>
    <row r="4812" spans="1:8" x14ac:dyDescent="0.25">
      <c r="A4812" t="s">
        <v>628</v>
      </c>
      <c r="B4812" t="s">
        <v>180</v>
      </c>
      <c r="C4812" t="s">
        <v>181</v>
      </c>
      <c r="D4812" t="s">
        <v>660</v>
      </c>
      <c r="E4812" t="s">
        <v>91</v>
      </c>
      <c r="F4812" t="s">
        <v>591</v>
      </c>
      <c r="G4812">
        <v>0</v>
      </c>
      <c r="H4812">
        <v>0</v>
      </c>
    </row>
    <row r="4813" spans="1:8" x14ac:dyDescent="0.25">
      <c r="A4813" t="s">
        <v>628</v>
      </c>
      <c r="B4813" t="s">
        <v>393</v>
      </c>
      <c r="C4813" t="s">
        <v>394</v>
      </c>
      <c r="D4813" t="s">
        <v>395</v>
      </c>
      <c r="E4813" t="s">
        <v>91</v>
      </c>
      <c r="F4813" t="s">
        <v>591</v>
      </c>
      <c r="G4813">
        <v>0</v>
      </c>
      <c r="H4813">
        <v>0</v>
      </c>
    </row>
    <row r="4814" spans="1:8" x14ac:dyDescent="0.25">
      <c r="A4814" t="s">
        <v>628</v>
      </c>
      <c r="B4814" t="s">
        <v>321</v>
      </c>
      <c r="C4814" t="s">
        <v>322</v>
      </c>
      <c r="D4814" t="s">
        <v>661</v>
      </c>
      <c r="E4814" t="s">
        <v>91</v>
      </c>
      <c r="F4814" t="s">
        <v>591</v>
      </c>
      <c r="G4814">
        <v>0</v>
      </c>
      <c r="H4814">
        <v>0</v>
      </c>
    </row>
    <row r="4815" spans="1:8" x14ac:dyDescent="0.25">
      <c r="A4815" t="s">
        <v>628</v>
      </c>
      <c r="B4815" t="s">
        <v>183</v>
      </c>
      <c r="C4815" t="s">
        <v>184</v>
      </c>
      <c r="D4815" t="s">
        <v>662</v>
      </c>
      <c r="E4815" t="s">
        <v>91</v>
      </c>
      <c r="F4815" t="s">
        <v>591</v>
      </c>
      <c r="G4815">
        <v>0</v>
      </c>
      <c r="H4815">
        <v>0</v>
      </c>
    </row>
    <row r="4816" spans="1:8" x14ac:dyDescent="0.25">
      <c r="A4816" t="s">
        <v>628</v>
      </c>
      <c r="B4816" t="s">
        <v>150</v>
      </c>
      <c r="C4816" t="s">
        <v>151</v>
      </c>
      <c r="D4816" t="s">
        <v>663</v>
      </c>
      <c r="E4816" t="s">
        <v>91</v>
      </c>
      <c r="F4816" t="s">
        <v>591</v>
      </c>
      <c r="G4816">
        <v>0</v>
      </c>
      <c r="H4816">
        <v>0</v>
      </c>
    </row>
    <row r="4817" spans="1:8" x14ac:dyDescent="0.25">
      <c r="A4817" t="s">
        <v>628</v>
      </c>
      <c r="B4817">
        <v>39</v>
      </c>
      <c r="C4817" t="s">
        <v>446</v>
      </c>
      <c r="D4817" t="s">
        <v>582</v>
      </c>
      <c r="E4817" t="s">
        <v>79</v>
      </c>
      <c r="F4817" t="s">
        <v>591</v>
      </c>
      <c r="G4817">
        <v>0</v>
      </c>
      <c r="H4817">
        <v>0</v>
      </c>
    </row>
    <row r="4818" spans="1:8" x14ac:dyDescent="0.25">
      <c r="A4818" t="s">
        <v>628</v>
      </c>
      <c r="B4818" t="s">
        <v>357</v>
      </c>
      <c r="C4818" t="s">
        <v>358</v>
      </c>
      <c r="D4818" t="s">
        <v>359</v>
      </c>
      <c r="E4818" t="s">
        <v>91</v>
      </c>
      <c r="F4818" t="s">
        <v>591</v>
      </c>
      <c r="G4818">
        <v>0</v>
      </c>
      <c r="H4818">
        <v>0</v>
      </c>
    </row>
    <row r="4819" spans="1:8" x14ac:dyDescent="0.25">
      <c r="A4819" t="s">
        <v>628</v>
      </c>
      <c r="B4819" t="s">
        <v>324</v>
      </c>
      <c r="C4819" t="s">
        <v>325</v>
      </c>
      <c r="D4819" t="s">
        <v>664</v>
      </c>
      <c r="E4819" t="s">
        <v>91</v>
      </c>
      <c r="F4819" t="s">
        <v>591</v>
      </c>
      <c r="G4819">
        <v>0</v>
      </c>
      <c r="H4819">
        <v>0</v>
      </c>
    </row>
    <row r="4820" spans="1:8" x14ac:dyDescent="0.25">
      <c r="A4820" t="s">
        <v>628</v>
      </c>
      <c r="B4820" t="s">
        <v>282</v>
      </c>
      <c r="C4820" t="s">
        <v>283</v>
      </c>
      <c r="D4820" t="s">
        <v>665</v>
      </c>
      <c r="E4820" t="s">
        <v>91</v>
      </c>
      <c r="F4820" t="s">
        <v>591</v>
      </c>
      <c r="G4820">
        <v>0</v>
      </c>
      <c r="H4820">
        <v>0</v>
      </c>
    </row>
    <row r="4821" spans="1:8" x14ac:dyDescent="0.25">
      <c r="A4821" t="s">
        <v>628</v>
      </c>
      <c r="B4821" t="s">
        <v>240</v>
      </c>
      <c r="C4821" t="s">
        <v>241</v>
      </c>
      <c r="D4821" t="s">
        <v>666</v>
      </c>
      <c r="E4821" t="s">
        <v>91</v>
      </c>
      <c r="F4821" t="s">
        <v>591</v>
      </c>
      <c r="G4821">
        <v>0</v>
      </c>
      <c r="H4821">
        <v>0</v>
      </c>
    </row>
    <row r="4822" spans="1:8" x14ac:dyDescent="0.25">
      <c r="A4822" t="s">
        <v>628</v>
      </c>
      <c r="B4822">
        <v>17</v>
      </c>
      <c r="C4822" t="s">
        <v>424</v>
      </c>
      <c r="D4822" t="s">
        <v>560</v>
      </c>
      <c r="E4822" t="s">
        <v>79</v>
      </c>
      <c r="F4822" t="s">
        <v>591</v>
      </c>
      <c r="G4822">
        <v>0</v>
      </c>
      <c r="H4822">
        <v>17722</v>
      </c>
    </row>
    <row r="4823" spans="1:8" x14ac:dyDescent="0.25">
      <c r="A4823" t="s">
        <v>628</v>
      </c>
      <c r="B4823" t="s">
        <v>138</v>
      </c>
      <c r="C4823" t="s">
        <v>139</v>
      </c>
      <c r="D4823" t="s">
        <v>667</v>
      </c>
      <c r="E4823" t="s">
        <v>91</v>
      </c>
      <c r="F4823" t="s">
        <v>591</v>
      </c>
      <c r="G4823">
        <v>0</v>
      </c>
      <c r="H4823">
        <v>0</v>
      </c>
    </row>
    <row r="4824" spans="1:8" x14ac:dyDescent="0.25">
      <c r="A4824" t="s">
        <v>628</v>
      </c>
      <c r="B4824" t="s">
        <v>186</v>
      </c>
      <c r="C4824" t="s">
        <v>187</v>
      </c>
      <c r="D4824" t="s">
        <v>668</v>
      </c>
      <c r="E4824" t="s">
        <v>91</v>
      </c>
      <c r="F4824" t="s">
        <v>591</v>
      </c>
      <c r="G4824">
        <v>0</v>
      </c>
      <c r="H4824">
        <v>0</v>
      </c>
    </row>
    <row r="4825" spans="1:8" x14ac:dyDescent="0.25">
      <c r="A4825" t="s">
        <v>628</v>
      </c>
      <c r="B4825">
        <v>18</v>
      </c>
      <c r="C4825" t="s">
        <v>425</v>
      </c>
      <c r="D4825" t="s">
        <v>561</v>
      </c>
      <c r="E4825" t="s">
        <v>79</v>
      </c>
      <c r="F4825" t="s">
        <v>591</v>
      </c>
      <c r="G4825">
        <v>0</v>
      </c>
      <c r="H4825">
        <v>0</v>
      </c>
    </row>
    <row r="4826" spans="1:8" x14ac:dyDescent="0.25">
      <c r="A4826" t="s">
        <v>628</v>
      </c>
      <c r="B4826" t="s">
        <v>270</v>
      </c>
      <c r="C4826" t="s">
        <v>271</v>
      </c>
      <c r="D4826" t="s">
        <v>272</v>
      </c>
      <c r="E4826" t="s">
        <v>91</v>
      </c>
      <c r="F4826" t="s">
        <v>591</v>
      </c>
      <c r="G4826">
        <v>0</v>
      </c>
      <c r="H4826">
        <v>0</v>
      </c>
    </row>
    <row r="4827" spans="1:8" x14ac:dyDescent="0.25">
      <c r="A4827" t="s">
        <v>628</v>
      </c>
      <c r="B4827" t="s">
        <v>414</v>
      </c>
      <c r="C4827" t="s">
        <v>415</v>
      </c>
      <c r="D4827" t="s">
        <v>416</v>
      </c>
      <c r="E4827" t="s">
        <v>91</v>
      </c>
      <c r="F4827" t="s">
        <v>591</v>
      </c>
      <c r="G4827">
        <v>0</v>
      </c>
      <c r="H4827">
        <v>0</v>
      </c>
    </row>
    <row r="4828" spans="1:8" x14ac:dyDescent="0.25">
      <c r="A4828" t="s">
        <v>628</v>
      </c>
      <c r="B4828" t="s">
        <v>345</v>
      </c>
      <c r="C4828" t="s">
        <v>346</v>
      </c>
      <c r="D4828" t="s">
        <v>669</v>
      </c>
      <c r="E4828" t="s">
        <v>91</v>
      </c>
      <c r="F4828" t="s">
        <v>591</v>
      </c>
      <c r="G4828">
        <v>0</v>
      </c>
      <c r="H4828">
        <v>0</v>
      </c>
    </row>
    <row r="4829" spans="1:8" x14ac:dyDescent="0.25">
      <c r="A4829" t="s">
        <v>628</v>
      </c>
      <c r="B4829" t="s">
        <v>189</v>
      </c>
      <c r="C4829" t="s">
        <v>190</v>
      </c>
      <c r="D4829" t="s">
        <v>670</v>
      </c>
      <c r="E4829" t="s">
        <v>91</v>
      </c>
      <c r="F4829" t="s">
        <v>591</v>
      </c>
      <c r="G4829">
        <v>0</v>
      </c>
      <c r="H4829">
        <v>0</v>
      </c>
    </row>
    <row r="4830" spans="1:8" x14ac:dyDescent="0.25">
      <c r="A4830" t="s">
        <v>628</v>
      </c>
      <c r="B4830">
        <v>40</v>
      </c>
      <c r="C4830" t="s">
        <v>447</v>
      </c>
      <c r="D4830" t="s">
        <v>583</v>
      </c>
      <c r="E4830" t="s">
        <v>79</v>
      </c>
      <c r="F4830" t="s">
        <v>591</v>
      </c>
      <c r="G4830">
        <v>0</v>
      </c>
      <c r="H4830">
        <v>0</v>
      </c>
    </row>
    <row r="4831" spans="1:8" x14ac:dyDescent="0.25">
      <c r="A4831" t="s">
        <v>628</v>
      </c>
      <c r="B4831" t="s">
        <v>168</v>
      </c>
      <c r="C4831" t="s">
        <v>169</v>
      </c>
      <c r="D4831" t="s">
        <v>671</v>
      </c>
      <c r="E4831" t="s">
        <v>91</v>
      </c>
      <c r="F4831" t="s">
        <v>591</v>
      </c>
      <c r="G4831">
        <v>0</v>
      </c>
      <c r="H4831">
        <v>0</v>
      </c>
    </row>
    <row r="4832" spans="1:8" x14ac:dyDescent="0.25">
      <c r="A4832" t="s">
        <v>628</v>
      </c>
      <c r="B4832">
        <v>19</v>
      </c>
      <c r="C4832" t="s">
        <v>426</v>
      </c>
      <c r="D4832" t="s">
        <v>562</v>
      </c>
      <c r="E4832" t="s">
        <v>79</v>
      </c>
      <c r="F4832" t="s">
        <v>591</v>
      </c>
      <c r="G4832">
        <v>0</v>
      </c>
      <c r="H4832">
        <v>0</v>
      </c>
    </row>
    <row r="4833" spans="1:8" x14ac:dyDescent="0.25">
      <c r="A4833" t="s">
        <v>628</v>
      </c>
      <c r="B4833" t="s">
        <v>210</v>
      </c>
      <c r="C4833" t="s">
        <v>211</v>
      </c>
      <c r="D4833" t="s">
        <v>672</v>
      </c>
      <c r="E4833" t="s">
        <v>91</v>
      </c>
      <c r="F4833" t="s">
        <v>591</v>
      </c>
      <c r="G4833">
        <v>0</v>
      </c>
      <c r="H4833">
        <v>0</v>
      </c>
    </row>
    <row r="4834" spans="1:8" x14ac:dyDescent="0.25">
      <c r="A4834" t="s">
        <v>628</v>
      </c>
      <c r="B4834" t="s">
        <v>135</v>
      </c>
      <c r="C4834" t="s">
        <v>136</v>
      </c>
      <c r="D4834" t="s">
        <v>673</v>
      </c>
      <c r="E4834" t="s">
        <v>91</v>
      </c>
      <c r="F4834" t="s">
        <v>591</v>
      </c>
      <c r="G4834">
        <v>0</v>
      </c>
      <c r="H4834">
        <v>0</v>
      </c>
    </row>
    <row r="4835" spans="1:8" x14ac:dyDescent="0.25">
      <c r="A4835" t="s">
        <v>628</v>
      </c>
      <c r="B4835">
        <v>20</v>
      </c>
      <c r="C4835" t="s">
        <v>427</v>
      </c>
      <c r="D4835" t="s">
        <v>563</v>
      </c>
      <c r="E4835" t="s">
        <v>79</v>
      </c>
      <c r="F4835" t="s">
        <v>591</v>
      </c>
      <c r="G4835">
        <v>0</v>
      </c>
      <c r="H4835">
        <v>0</v>
      </c>
    </row>
    <row r="4836" spans="1:8" x14ac:dyDescent="0.25">
      <c r="A4836" t="s">
        <v>628</v>
      </c>
      <c r="B4836" t="s">
        <v>159</v>
      </c>
      <c r="C4836" t="s">
        <v>160</v>
      </c>
      <c r="D4836" t="s">
        <v>161</v>
      </c>
      <c r="E4836" t="s">
        <v>91</v>
      </c>
      <c r="F4836" t="s">
        <v>591</v>
      </c>
      <c r="G4836">
        <v>0</v>
      </c>
      <c r="H4836">
        <v>0</v>
      </c>
    </row>
    <row r="4837" spans="1:8" x14ac:dyDescent="0.25">
      <c r="A4837" t="s">
        <v>628</v>
      </c>
      <c r="B4837">
        <v>21</v>
      </c>
      <c r="C4837" t="s">
        <v>428</v>
      </c>
      <c r="D4837" t="s">
        <v>564</v>
      </c>
      <c r="E4837" t="s">
        <v>79</v>
      </c>
      <c r="F4837" t="s">
        <v>591</v>
      </c>
      <c r="G4837">
        <v>0</v>
      </c>
      <c r="H4837">
        <v>0</v>
      </c>
    </row>
    <row r="4838" spans="1:8" x14ac:dyDescent="0.25">
      <c r="A4838" t="s">
        <v>628</v>
      </c>
      <c r="B4838" t="s">
        <v>120</v>
      </c>
      <c r="C4838" t="s">
        <v>121</v>
      </c>
      <c r="D4838" t="s">
        <v>674</v>
      </c>
      <c r="E4838" t="s">
        <v>91</v>
      </c>
      <c r="F4838" t="s">
        <v>591</v>
      </c>
      <c r="G4838">
        <v>0</v>
      </c>
      <c r="H4838">
        <v>0</v>
      </c>
    </row>
    <row r="4839" spans="1:8" x14ac:dyDescent="0.25">
      <c r="A4839" t="s">
        <v>628</v>
      </c>
      <c r="B4839" t="s">
        <v>171</v>
      </c>
      <c r="C4839" t="s">
        <v>172</v>
      </c>
      <c r="D4839" t="s">
        <v>675</v>
      </c>
      <c r="E4839" t="s">
        <v>91</v>
      </c>
      <c r="F4839" t="s">
        <v>591</v>
      </c>
      <c r="G4839">
        <v>0</v>
      </c>
      <c r="H4839">
        <v>0</v>
      </c>
    </row>
    <row r="4840" spans="1:8" x14ac:dyDescent="0.25">
      <c r="A4840" t="s">
        <v>628</v>
      </c>
      <c r="B4840">
        <v>37</v>
      </c>
      <c r="C4840" t="s">
        <v>444</v>
      </c>
      <c r="D4840" t="s">
        <v>580</v>
      </c>
      <c r="E4840" t="s">
        <v>79</v>
      </c>
      <c r="F4840" t="s">
        <v>591</v>
      </c>
      <c r="G4840">
        <v>0</v>
      </c>
      <c r="H4840">
        <v>0</v>
      </c>
    </row>
    <row r="4841" spans="1:8" x14ac:dyDescent="0.25">
      <c r="A4841" t="s">
        <v>628</v>
      </c>
      <c r="B4841">
        <v>68</v>
      </c>
      <c r="C4841" t="s">
        <v>89</v>
      </c>
      <c r="D4841" t="s">
        <v>676</v>
      </c>
      <c r="E4841" t="s">
        <v>91</v>
      </c>
      <c r="F4841" t="s">
        <v>591</v>
      </c>
      <c r="G4841">
        <v>0</v>
      </c>
      <c r="H4841">
        <v>0</v>
      </c>
    </row>
    <row r="4842" spans="1:8" x14ac:dyDescent="0.25">
      <c r="A4842" t="s">
        <v>628</v>
      </c>
      <c r="B4842" t="s">
        <v>216</v>
      </c>
      <c r="C4842" t="s">
        <v>217</v>
      </c>
      <c r="D4842" t="s">
        <v>677</v>
      </c>
      <c r="E4842" t="s">
        <v>91</v>
      </c>
      <c r="F4842" t="s">
        <v>591</v>
      </c>
      <c r="G4842">
        <v>0</v>
      </c>
      <c r="H4842">
        <v>0</v>
      </c>
    </row>
    <row r="4843" spans="1:8" x14ac:dyDescent="0.25">
      <c r="A4843" t="s">
        <v>628</v>
      </c>
      <c r="B4843" t="s">
        <v>309</v>
      </c>
      <c r="C4843" t="s">
        <v>310</v>
      </c>
      <c r="D4843" t="s">
        <v>678</v>
      </c>
      <c r="E4843" t="s">
        <v>91</v>
      </c>
      <c r="F4843" t="s">
        <v>591</v>
      </c>
      <c r="G4843">
        <v>0</v>
      </c>
      <c r="H4843">
        <v>0</v>
      </c>
    </row>
    <row r="4844" spans="1:8" x14ac:dyDescent="0.25">
      <c r="A4844" t="s">
        <v>628</v>
      </c>
      <c r="B4844" t="s">
        <v>192</v>
      </c>
      <c r="C4844" t="s">
        <v>193</v>
      </c>
      <c r="D4844" t="s">
        <v>679</v>
      </c>
      <c r="E4844" t="s">
        <v>91</v>
      </c>
      <c r="F4844" t="s">
        <v>591</v>
      </c>
      <c r="G4844">
        <v>0</v>
      </c>
      <c r="H4844">
        <v>0</v>
      </c>
    </row>
    <row r="4845" spans="1:8" x14ac:dyDescent="0.25">
      <c r="A4845" t="s">
        <v>628</v>
      </c>
      <c r="B4845">
        <v>22</v>
      </c>
      <c r="C4845" t="s">
        <v>429</v>
      </c>
      <c r="D4845" t="s">
        <v>565</v>
      </c>
      <c r="E4845" t="s">
        <v>79</v>
      </c>
      <c r="F4845" t="s">
        <v>591</v>
      </c>
      <c r="G4845">
        <v>0</v>
      </c>
      <c r="H4845">
        <v>11870</v>
      </c>
    </row>
    <row r="4846" spans="1:8" x14ac:dyDescent="0.25">
      <c r="A4846" t="s">
        <v>628</v>
      </c>
      <c r="B4846">
        <v>86</v>
      </c>
      <c r="C4846" t="s">
        <v>100</v>
      </c>
      <c r="D4846" t="s">
        <v>680</v>
      </c>
      <c r="E4846" t="s">
        <v>91</v>
      </c>
      <c r="F4846" t="s">
        <v>591</v>
      </c>
      <c r="G4846">
        <v>0</v>
      </c>
      <c r="H4846">
        <v>0</v>
      </c>
    </row>
    <row r="4847" spans="1:8" x14ac:dyDescent="0.25">
      <c r="A4847" t="s">
        <v>628</v>
      </c>
      <c r="B4847">
        <v>23</v>
      </c>
      <c r="C4847" t="s">
        <v>430</v>
      </c>
      <c r="D4847" t="s">
        <v>566</v>
      </c>
      <c r="E4847" t="s">
        <v>79</v>
      </c>
      <c r="F4847" t="s">
        <v>591</v>
      </c>
      <c r="G4847">
        <v>0</v>
      </c>
      <c r="H4847">
        <v>0</v>
      </c>
    </row>
    <row r="4848" spans="1:8" x14ac:dyDescent="0.25">
      <c r="A4848" t="s">
        <v>628</v>
      </c>
      <c r="B4848" t="s">
        <v>306</v>
      </c>
      <c r="C4848" t="s">
        <v>307</v>
      </c>
      <c r="D4848" t="s">
        <v>681</v>
      </c>
      <c r="E4848" t="s">
        <v>91</v>
      </c>
      <c r="F4848" t="s">
        <v>591</v>
      </c>
      <c r="G4848">
        <v>0</v>
      </c>
      <c r="H4848">
        <v>0</v>
      </c>
    </row>
    <row r="4849" spans="1:8" x14ac:dyDescent="0.25">
      <c r="A4849" t="s">
        <v>628</v>
      </c>
      <c r="B4849" t="s">
        <v>243</v>
      </c>
      <c r="C4849" t="s">
        <v>244</v>
      </c>
      <c r="D4849" t="s">
        <v>245</v>
      </c>
      <c r="E4849" t="s">
        <v>91</v>
      </c>
      <c r="F4849" t="s">
        <v>591</v>
      </c>
      <c r="G4849">
        <v>0</v>
      </c>
      <c r="H4849">
        <v>0</v>
      </c>
    </row>
    <row r="4850" spans="1:8" x14ac:dyDescent="0.25">
      <c r="A4850" t="s">
        <v>628</v>
      </c>
      <c r="B4850">
        <v>38</v>
      </c>
      <c r="C4850" t="s">
        <v>445</v>
      </c>
      <c r="D4850" t="s">
        <v>581</v>
      </c>
      <c r="E4850" t="s">
        <v>79</v>
      </c>
      <c r="F4850" t="s">
        <v>591</v>
      </c>
      <c r="G4850">
        <v>0</v>
      </c>
      <c r="H4850">
        <v>0</v>
      </c>
    </row>
    <row r="4851" spans="1:8" x14ac:dyDescent="0.25">
      <c r="A4851" t="s">
        <v>628</v>
      </c>
      <c r="B4851" t="s">
        <v>246</v>
      </c>
      <c r="C4851" t="s">
        <v>247</v>
      </c>
      <c r="D4851" t="s">
        <v>248</v>
      </c>
      <c r="E4851" t="s">
        <v>91</v>
      </c>
      <c r="F4851" t="s">
        <v>591</v>
      </c>
      <c r="G4851">
        <v>0</v>
      </c>
      <c r="H4851">
        <v>0</v>
      </c>
    </row>
    <row r="4852" spans="1:8" x14ac:dyDescent="0.25">
      <c r="A4852" t="s">
        <v>628</v>
      </c>
      <c r="B4852" t="s">
        <v>123</v>
      </c>
      <c r="C4852" t="s">
        <v>124</v>
      </c>
      <c r="D4852" t="s">
        <v>682</v>
      </c>
      <c r="E4852" t="s">
        <v>91</v>
      </c>
      <c r="F4852" t="s">
        <v>591</v>
      </c>
      <c r="G4852">
        <v>0</v>
      </c>
      <c r="H4852">
        <v>0</v>
      </c>
    </row>
    <row r="4853" spans="1:8" x14ac:dyDescent="0.25">
      <c r="A4853" t="s">
        <v>628</v>
      </c>
      <c r="B4853" t="s">
        <v>162</v>
      </c>
      <c r="C4853" t="s">
        <v>163</v>
      </c>
      <c r="D4853" t="s">
        <v>683</v>
      </c>
      <c r="E4853" t="s">
        <v>91</v>
      </c>
      <c r="F4853" t="s">
        <v>591</v>
      </c>
      <c r="G4853">
        <v>0</v>
      </c>
      <c r="H4853">
        <v>0</v>
      </c>
    </row>
    <row r="4854" spans="1:8" x14ac:dyDescent="0.25">
      <c r="A4854" t="s">
        <v>628</v>
      </c>
      <c r="B4854" t="s">
        <v>405</v>
      </c>
      <c r="C4854" t="s">
        <v>406</v>
      </c>
      <c r="D4854" t="s">
        <v>684</v>
      </c>
      <c r="E4854" t="s">
        <v>91</v>
      </c>
      <c r="F4854" t="s">
        <v>591</v>
      </c>
      <c r="G4854">
        <v>0</v>
      </c>
      <c r="H4854">
        <v>0</v>
      </c>
    </row>
    <row r="4855" spans="1:8" x14ac:dyDescent="0.25">
      <c r="A4855" t="s">
        <v>628</v>
      </c>
      <c r="B4855" t="s">
        <v>195</v>
      </c>
      <c r="C4855" t="s">
        <v>196</v>
      </c>
      <c r="D4855" t="s">
        <v>685</v>
      </c>
      <c r="E4855" t="s">
        <v>91</v>
      </c>
      <c r="F4855" t="s">
        <v>591</v>
      </c>
      <c r="G4855">
        <v>0</v>
      </c>
      <c r="H4855">
        <v>0</v>
      </c>
    </row>
    <row r="4856" spans="1:8" x14ac:dyDescent="0.25">
      <c r="A4856" t="s">
        <v>628</v>
      </c>
      <c r="B4856">
        <v>24</v>
      </c>
      <c r="C4856" t="s">
        <v>431</v>
      </c>
      <c r="D4856" t="s">
        <v>567</v>
      </c>
      <c r="E4856" t="s">
        <v>79</v>
      </c>
      <c r="F4856" t="s">
        <v>591</v>
      </c>
      <c r="G4856">
        <v>0</v>
      </c>
      <c r="H4856">
        <v>0</v>
      </c>
    </row>
    <row r="4857" spans="1:8" x14ac:dyDescent="0.25">
      <c r="A4857" t="s">
        <v>628</v>
      </c>
      <c r="B4857" t="s">
        <v>249</v>
      </c>
      <c r="C4857" t="s">
        <v>250</v>
      </c>
      <c r="D4857" t="s">
        <v>686</v>
      </c>
      <c r="E4857" t="s">
        <v>91</v>
      </c>
      <c r="F4857" t="s">
        <v>591</v>
      </c>
      <c r="G4857">
        <v>0</v>
      </c>
      <c r="H4857">
        <v>0</v>
      </c>
    </row>
    <row r="4858" spans="1:8" x14ac:dyDescent="0.25">
      <c r="A4858" t="s">
        <v>628</v>
      </c>
      <c r="B4858" t="s">
        <v>366</v>
      </c>
      <c r="C4858" t="s">
        <v>367</v>
      </c>
      <c r="D4858" t="s">
        <v>687</v>
      </c>
      <c r="E4858" t="s">
        <v>91</v>
      </c>
      <c r="F4858" t="s">
        <v>591</v>
      </c>
      <c r="G4858">
        <v>0</v>
      </c>
      <c r="H4858">
        <v>0</v>
      </c>
    </row>
    <row r="4859" spans="1:8" x14ac:dyDescent="0.25">
      <c r="A4859" t="s">
        <v>628</v>
      </c>
      <c r="B4859">
        <v>36</v>
      </c>
      <c r="C4859" t="s">
        <v>443</v>
      </c>
      <c r="D4859" t="s">
        <v>579</v>
      </c>
      <c r="E4859" t="s">
        <v>79</v>
      </c>
      <c r="F4859" t="s">
        <v>591</v>
      </c>
      <c r="G4859">
        <v>0</v>
      </c>
      <c r="H4859">
        <v>1071680</v>
      </c>
    </row>
    <row r="4860" spans="1:8" x14ac:dyDescent="0.25">
      <c r="A4860" t="s">
        <v>628</v>
      </c>
      <c r="B4860">
        <v>97</v>
      </c>
      <c r="C4860" t="s">
        <v>116</v>
      </c>
      <c r="D4860" t="s">
        <v>688</v>
      </c>
      <c r="E4860" t="s">
        <v>91</v>
      </c>
      <c r="F4860" t="s">
        <v>591</v>
      </c>
      <c r="G4860">
        <v>0</v>
      </c>
      <c r="H4860">
        <v>0</v>
      </c>
    </row>
    <row r="4861" spans="1:8" x14ac:dyDescent="0.25">
      <c r="A4861" t="s">
        <v>628</v>
      </c>
      <c r="B4861">
        <v>25</v>
      </c>
      <c r="C4861" t="s">
        <v>432</v>
      </c>
      <c r="D4861" t="s">
        <v>568</v>
      </c>
      <c r="E4861" t="s">
        <v>79</v>
      </c>
      <c r="F4861" t="s">
        <v>591</v>
      </c>
      <c r="G4861">
        <v>0</v>
      </c>
      <c r="H4861">
        <v>46636</v>
      </c>
    </row>
    <row r="4862" spans="1:8" x14ac:dyDescent="0.25">
      <c r="A4862" t="s">
        <v>628</v>
      </c>
      <c r="B4862" t="s">
        <v>348</v>
      </c>
      <c r="C4862" t="s">
        <v>349</v>
      </c>
      <c r="D4862" t="s">
        <v>350</v>
      </c>
      <c r="E4862" t="s">
        <v>91</v>
      </c>
      <c r="F4862" t="s">
        <v>591</v>
      </c>
      <c r="G4862">
        <v>0</v>
      </c>
      <c r="H4862">
        <v>0</v>
      </c>
    </row>
    <row r="4863" spans="1:8" x14ac:dyDescent="0.25">
      <c r="A4863" t="s">
        <v>628</v>
      </c>
      <c r="B4863">
        <v>26</v>
      </c>
      <c r="C4863" t="s">
        <v>433</v>
      </c>
      <c r="D4863" t="s">
        <v>569</v>
      </c>
      <c r="E4863" t="s">
        <v>79</v>
      </c>
      <c r="F4863" t="s">
        <v>591</v>
      </c>
      <c r="G4863">
        <v>0</v>
      </c>
      <c r="H4863">
        <v>22846</v>
      </c>
    </row>
    <row r="4864" spans="1:8" x14ac:dyDescent="0.25">
      <c r="A4864" t="s">
        <v>628</v>
      </c>
      <c r="B4864">
        <v>89</v>
      </c>
      <c r="C4864" t="s">
        <v>104</v>
      </c>
      <c r="D4864" t="s">
        <v>689</v>
      </c>
      <c r="E4864" t="s">
        <v>91</v>
      </c>
      <c r="F4864" t="s">
        <v>591</v>
      </c>
      <c r="G4864">
        <v>0</v>
      </c>
      <c r="H4864">
        <v>0</v>
      </c>
    </row>
    <row r="4865" spans="1:8" x14ac:dyDescent="0.25">
      <c r="A4865" t="s">
        <v>628</v>
      </c>
      <c r="B4865">
        <v>27</v>
      </c>
      <c r="C4865" t="s">
        <v>434</v>
      </c>
      <c r="D4865" t="s">
        <v>570</v>
      </c>
      <c r="E4865" t="s">
        <v>79</v>
      </c>
      <c r="F4865" t="s">
        <v>591</v>
      </c>
      <c r="G4865">
        <v>0</v>
      </c>
      <c r="H4865">
        <v>1511057</v>
      </c>
    </row>
    <row r="4866" spans="1:8" x14ac:dyDescent="0.25">
      <c r="A4866" t="s">
        <v>628</v>
      </c>
      <c r="B4866">
        <v>28</v>
      </c>
      <c r="C4866" t="s">
        <v>435</v>
      </c>
      <c r="D4866" t="s">
        <v>571</v>
      </c>
      <c r="E4866" t="s">
        <v>79</v>
      </c>
      <c r="F4866" t="s">
        <v>591</v>
      </c>
      <c r="G4866">
        <v>0</v>
      </c>
      <c r="H4866">
        <v>0</v>
      </c>
    </row>
    <row r="4867" spans="1:8" x14ac:dyDescent="0.25">
      <c r="A4867" t="s">
        <v>628</v>
      </c>
      <c r="B4867" t="s">
        <v>201</v>
      </c>
      <c r="C4867" t="s">
        <v>202</v>
      </c>
      <c r="D4867" t="s">
        <v>690</v>
      </c>
      <c r="E4867" t="s">
        <v>91</v>
      </c>
      <c r="F4867" t="s">
        <v>591</v>
      </c>
      <c r="G4867">
        <v>0</v>
      </c>
      <c r="H4867">
        <v>0</v>
      </c>
    </row>
    <row r="4868" spans="1:8" x14ac:dyDescent="0.25">
      <c r="A4868" t="s">
        <v>628</v>
      </c>
      <c r="B4868" t="s">
        <v>384</v>
      </c>
      <c r="C4868" t="s">
        <v>385</v>
      </c>
      <c r="D4868" t="s">
        <v>691</v>
      </c>
      <c r="E4868" t="s">
        <v>91</v>
      </c>
      <c r="F4868" t="s">
        <v>591</v>
      </c>
      <c r="G4868">
        <v>0</v>
      </c>
      <c r="H4868">
        <v>0</v>
      </c>
    </row>
    <row r="4869" spans="1:8" x14ac:dyDescent="0.25">
      <c r="A4869" t="s">
        <v>628</v>
      </c>
      <c r="B4869" t="s">
        <v>144</v>
      </c>
      <c r="C4869" t="s">
        <v>145</v>
      </c>
      <c r="D4869" t="s">
        <v>692</v>
      </c>
      <c r="E4869" t="s">
        <v>91</v>
      </c>
      <c r="F4869" t="s">
        <v>591</v>
      </c>
      <c r="G4869">
        <v>0</v>
      </c>
      <c r="H4869">
        <v>0</v>
      </c>
    </row>
    <row r="4870" spans="1:8" x14ac:dyDescent="0.25">
      <c r="A4870" t="s">
        <v>628</v>
      </c>
      <c r="B4870" t="s">
        <v>129</v>
      </c>
      <c r="C4870" t="s">
        <v>130</v>
      </c>
      <c r="D4870" t="s">
        <v>693</v>
      </c>
      <c r="E4870" t="s">
        <v>91</v>
      </c>
      <c r="F4870" t="s">
        <v>591</v>
      </c>
      <c r="G4870">
        <v>0</v>
      </c>
      <c r="H4870">
        <v>0</v>
      </c>
    </row>
    <row r="4871" spans="1:8" x14ac:dyDescent="0.25">
      <c r="A4871" t="s">
        <v>628</v>
      </c>
      <c r="B4871" t="s">
        <v>204</v>
      </c>
      <c r="C4871" t="s">
        <v>205</v>
      </c>
      <c r="D4871" t="s">
        <v>694</v>
      </c>
      <c r="E4871" t="s">
        <v>91</v>
      </c>
      <c r="F4871" t="s">
        <v>591</v>
      </c>
      <c r="G4871">
        <v>0</v>
      </c>
      <c r="H4871">
        <v>0</v>
      </c>
    </row>
    <row r="4872" spans="1:8" x14ac:dyDescent="0.25">
      <c r="A4872" t="s">
        <v>628</v>
      </c>
      <c r="B4872" t="s">
        <v>354</v>
      </c>
      <c r="C4872" t="s">
        <v>355</v>
      </c>
      <c r="D4872" t="s">
        <v>356</v>
      </c>
      <c r="E4872" t="s">
        <v>91</v>
      </c>
      <c r="F4872" t="s">
        <v>591</v>
      </c>
      <c r="G4872">
        <v>0</v>
      </c>
      <c r="H4872">
        <v>0</v>
      </c>
    </row>
    <row r="4873" spans="1:8" x14ac:dyDescent="0.25">
      <c r="A4873" t="s">
        <v>628</v>
      </c>
      <c r="B4873" t="s">
        <v>261</v>
      </c>
      <c r="C4873" t="s">
        <v>262</v>
      </c>
      <c r="D4873" t="s">
        <v>695</v>
      </c>
      <c r="E4873" t="s">
        <v>91</v>
      </c>
      <c r="F4873" t="s">
        <v>591</v>
      </c>
      <c r="G4873">
        <v>0</v>
      </c>
      <c r="H4873">
        <v>0</v>
      </c>
    </row>
    <row r="4874" spans="1:8" x14ac:dyDescent="0.25">
      <c r="A4874" t="s">
        <v>628</v>
      </c>
      <c r="B4874">
        <v>94</v>
      </c>
      <c r="C4874" t="s">
        <v>112</v>
      </c>
      <c r="D4874" t="s">
        <v>696</v>
      </c>
      <c r="E4874" t="s">
        <v>91</v>
      </c>
      <c r="F4874" t="s">
        <v>591</v>
      </c>
      <c r="G4874">
        <v>0</v>
      </c>
      <c r="H4874">
        <v>0</v>
      </c>
    </row>
    <row r="4875" spans="1:8" x14ac:dyDescent="0.25">
      <c r="A4875" t="s">
        <v>628</v>
      </c>
      <c r="B4875">
        <v>95</v>
      </c>
      <c r="C4875" t="s">
        <v>114</v>
      </c>
      <c r="D4875" t="s">
        <v>115</v>
      </c>
      <c r="E4875" t="s">
        <v>91</v>
      </c>
      <c r="F4875" t="s">
        <v>591</v>
      </c>
      <c r="G4875">
        <v>0</v>
      </c>
      <c r="H4875">
        <v>0</v>
      </c>
    </row>
    <row r="4876" spans="1:8" x14ac:dyDescent="0.25">
      <c r="A4876" t="s">
        <v>628</v>
      </c>
      <c r="B4876">
        <v>29</v>
      </c>
      <c r="C4876" t="s">
        <v>436</v>
      </c>
      <c r="D4876" t="s">
        <v>572</v>
      </c>
      <c r="E4876" t="s">
        <v>79</v>
      </c>
      <c r="F4876" t="s">
        <v>591</v>
      </c>
      <c r="G4876">
        <v>0</v>
      </c>
      <c r="H4876">
        <v>0</v>
      </c>
    </row>
    <row r="4877" spans="1:8" x14ac:dyDescent="0.25">
      <c r="A4877" t="s">
        <v>628</v>
      </c>
      <c r="B4877">
        <v>30</v>
      </c>
      <c r="C4877" t="s">
        <v>437</v>
      </c>
      <c r="D4877" t="s">
        <v>573</v>
      </c>
      <c r="E4877" t="s">
        <v>79</v>
      </c>
      <c r="F4877" t="s">
        <v>591</v>
      </c>
      <c r="G4877">
        <v>0</v>
      </c>
      <c r="H4877">
        <v>10018</v>
      </c>
    </row>
    <row r="4878" spans="1:8" x14ac:dyDescent="0.25">
      <c r="A4878" t="s">
        <v>628</v>
      </c>
      <c r="B4878" t="s">
        <v>147</v>
      </c>
      <c r="C4878" t="s">
        <v>148</v>
      </c>
      <c r="D4878" t="s">
        <v>697</v>
      </c>
      <c r="E4878" t="s">
        <v>91</v>
      </c>
      <c r="F4878" t="s">
        <v>591</v>
      </c>
      <c r="G4878">
        <v>0</v>
      </c>
      <c r="H4878">
        <v>0</v>
      </c>
    </row>
    <row r="4879" spans="1:8" x14ac:dyDescent="0.25">
      <c r="A4879" t="s">
        <v>628</v>
      </c>
      <c r="B4879">
        <v>31</v>
      </c>
      <c r="C4879" t="s">
        <v>438</v>
      </c>
      <c r="D4879" t="s">
        <v>574</v>
      </c>
      <c r="E4879" t="s">
        <v>79</v>
      </c>
      <c r="F4879" t="s">
        <v>591</v>
      </c>
      <c r="G4879">
        <v>0</v>
      </c>
      <c r="H4879">
        <v>81547</v>
      </c>
    </row>
    <row r="4880" spans="1:8" x14ac:dyDescent="0.25">
      <c r="A4880" t="s">
        <v>628</v>
      </c>
      <c r="B4880">
        <v>92</v>
      </c>
      <c r="C4880" t="s">
        <v>108</v>
      </c>
      <c r="D4880" t="s">
        <v>698</v>
      </c>
      <c r="E4880" t="s">
        <v>91</v>
      </c>
      <c r="F4880" t="s">
        <v>591</v>
      </c>
      <c r="G4880">
        <v>0</v>
      </c>
      <c r="H4880">
        <v>0</v>
      </c>
    </row>
    <row r="4881" spans="1:8" x14ac:dyDescent="0.25">
      <c r="A4881" t="s">
        <v>628</v>
      </c>
      <c r="B4881" t="s">
        <v>315</v>
      </c>
      <c r="C4881" t="s">
        <v>316</v>
      </c>
      <c r="D4881" t="s">
        <v>699</v>
      </c>
      <c r="E4881" t="s">
        <v>91</v>
      </c>
      <c r="F4881" t="s">
        <v>591</v>
      </c>
      <c r="G4881">
        <v>0</v>
      </c>
      <c r="H4881">
        <v>0</v>
      </c>
    </row>
    <row r="4882" spans="1:8" x14ac:dyDescent="0.25">
      <c r="A4882" t="s">
        <v>628</v>
      </c>
      <c r="B4882">
        <v>91</v>
      </c>
      <c r="C4882" t="s">
        <v>106</v>
      </c>
      <c r="D4882" t="s">
        <v>107</v>
      </c>
      <c r="E4882" t="s">
        <v>91</v>
      </c>
      <c r="F4882" t="s">
        <v>591</v>
      </c>
      <c r="G4882">
        <v>0</v>
      </c>
      <c r="H4882">
        <v>0</v>
      </c>
    </row>
    <row r="4883" spans="1:8" x14ac:dyDescent="0.25">
      <c r="A4883" t="s">
        <v>628</v>
      </c>
      <c r="B4883" t="s">
        <v>336</v>
      </c>
      <c r="C4883" t="s">
        <v>337</v>
      </c>
      <c r="D4883" t="s">
        <v>700</v>
      </c>
      <c r="E4883" t="s">
        <v>91</v>
      </c>
      <c r="F4883" t="s">
        <v>591</v>
      </c>
      <c r="G4883">
        <v>0</v>
      </c>
      <c r="H4883">
        <v>0</v>
      </c>
    </row>
    <row r="4884" spans="1:8" x14ac:dyDescent="0.25">
      <c r="A4884" t="s">
        <v>628</v>
      </c>
      <c r="B4884" t="s">
        <v>297</v>
      </c>
      <c r="C4884" t="s">
        <v>298</v>
      </c>
      <c r="D4884" t="s">
        <v>701</v>
      </c>
      <c r="E4884" t="s">
        <v>91</v>
      </c>
      <c r="F4884" t="s">
        <v>591</v>
      </c>
      <c r="G4884">
        <v>0</v>
      </c>
      <c r="H4884">
        <v>0</v>
      </c>
    </row>
    <row r="4885" spans="1:8" x14ac:dyDescent="0.25">
      <c r="A4885" t="s">
        <v>628</v>
      </c>
      <c r="B4885" t="s">
        <v>363</v>
      </c>
      <c r="C4885" t="s">
        <v>364</v>
      </c>
      <c r="D4885" t="s">
        <v>365</v>
      </c>
      <c r="E4885" t="s">
        <v>91</v>
      </c>
      <c r="F4885" t="s">
        <v>591</v>
      </c>
      <c r="G4885">
        <v>0</v>
      </c>
      <c r="H4885">
        <v>0</v>
      </c>
    </row>
    <row r="4886" spans="1:8" x14ac:dyDescent="0.25">
      <c r="A4886" t="s">
        <v>628</v>
      </c>
      <c r="B4886" t="s">
        <v>258</v>
      </c>
      <c r="C4886" t="s">
        <v>259</v>
      </c>
      <c r="D4886" t="s">
        <v>260</v>
      </c>
      <c r="E4886" t="s">
        <v>91</v>
      </c>
      <c r="F4886" t="s">
        <v>591</v>
      </c>
      <c r="G4886">
        <v>0</v>
      </c>
      <c r="H4886">
        <v>0</v>
      </c>
    </row>
    <row r="4887" spans="1:8" x14ac:dyDescent="0.25">
      <c r="A4887" t="s">
        <v>628</v>
      </c>
      <c r="B4887" t="s">
        <v>312</v>
      </c>
      <c r="C4887" t="s">
        <v>313</v>
      </c>
      <c r="D4887" t="s">
        <v>702</v>
      </c>
      <c r="E4887" t="s">
        <v>91</v>
      </c>
      <c r="F4887" t="s">
        <v>591</v>
      </c>
      <c r="G4887">
        <v>0</v>
      </c>
      <c r="H4887">
        <v>0</v>
      </c>
    </row>
    <row r="4888" spans="1:8" x14ac:dyDescent="0.25">
      <c r="A4888" t="s">
        <v>628</v>
      </c>
      <c r="B4888" t="s">
        <v>360</v>
      </c>
      <c r="C4888" t="s">
        <v>361</v>
      </c>
      <c r="D4888" t="s">
        <v>703</v>
      </c>
      <c r="E4888" t="s">
        <v>91</v>
      </c>
      <c r="F4888" t="s">
        <v>591</v>
      </c>
      <c r="G4888">
        <v>0</v>
      </c>
      <c r="H4888">
        <v>0</v>
      </c>
    </row>
    <row r="4889" spans="1:8" x14ac:dyDescent="0.25">
      <c r="A4889" t="s">
        <v>628</v>
      </c>
      <c r="B4889" t="s">
        <v>252</v>
      </c>
      <c r="C4889" t="s">
        <v>253</v>
      </c>
      <c r="D4889" t="s">
        <v>704</v>
      </c>
      <c r="E4889" t="s">
        <v>91</v>
      </c>
      <c r="F4889" t="s">
        <v>591</v>
      </c>
      <c r="G4889">
        <v>0</v>
      </c>
      <c r="H4889">
        <v>0</v>
      </c>
    </row>
    <row r="4890" spans="1:8" x14ac:dyDescent="0.25">
      <c r="A4890" t="s">
        <v>628</v>
      </c>
      <c r="B4890" t="s">
        <v>276</v>
      </c>
      <c r="C4890" t="s">
        <v>277</v>
      </c>
      <c r="D4890" t="s">
        <v>705</v>
      </c>
      <c r="E4890" t="s">
        <v>91</v>
      </c>
      <c r="F4890" t="s">
        <v>591</v>
      </c>
      <c r="G4890">
        <v>0</v>
      </c>
      <c r="H4890">
        <v>0</v>
      </c>
    </row>
    <row r="4891" spans="1:8" x14ac:dyDescent="0.25">
      <c r="A4891" t="s">
        <v>628</v>
      </c>
      <c r="B4891" t="s">
        <v>327</v>
      </c>
      <c r="C4891" t="s">
        <v>328</v>
      </c>
      <c r="D4891" t="s">
        <v>329</v>
      </c>
      <c r="E4891" t="s">
        <v>91</v>
      </c>
      <c r="F4891" t="s">
        <v>591</v>
      </c>
      <c r="G4891">
        <v>0</v>
      </c>
      <c r="H4891">
        <v>0</v>
      </c>
    </row>
    <row r="4892" spans="1:8" x14ac:dyDescent="0.25">
      <c r="A4892" t="s">
        <v>628</v>
      </c>
      <c r="B4892">
        <v>81</v>
      </c>
      <c r="C4892" t="s">
        <v>94</v>
      </c>
      <c r="D4892" t="s">
        <v>95</v>
      </c>
      <c r="E4892" t="s">
        <v>91</v>
      </c>
      <c r="F4892" t="s">
        <v>591</v>
      </c>
      <c r="G4892">
        <v>0</v>
      </c>
      <c r="H4892">
        <v>0</v>
      </c>
    </row>
    <row r="4893" spans="1:8" x14ac:dyDescent="0.25">
      <c r="A4893" t="s">
        <v>628</v>
      </c>
      <c r="B4893" t="s">
        <v>378</v>
      </c>
      <c r="C4893" t="s">
        <v>379</v>
      </c>
      <c r="D4893" t="s">
        <v>380</v>
      </c>
      <c r="E4893" t="s">
        <v>91</v>
      </c>
      <c r="F4893" t="s">
        <v>591</v>
      </c>
      <c r="G4893">
        <v>0</v>
      </c>
      <c r="H4893">
        <v>0</v>
      </c>
    </row>
    <row r="4894" spans="1:8" x14ac:dyDescent="0.25">
      <c r="A4894" t="s">
        <v>628</v>
      </c>
      <c r="B4894">
        <v>32</v>
      </c>
      <c r="C4894" t="s">
        <v>439</v>
      </c>
      <c r="D4894" t="s">
        <v>706</v>
      </c>
      <c r="E4894" t="s">
        <v>79</v>
      </c>
      <c r="F4894" t="s">
        <v>591</v>
      </c>
      <c r="G4894">
        <v>0</v>
      </c>
      <c r="H4894">
        <v>0</v>
      </c>
    </row>
    <row r="4895" spans="1:8" x14ac:dyDescent="0.25">
      <c r="A4895" t="s">
        <v>628</v>
      </c>
      <c r="B4895" t="s">
        <v>156</v>
      </c>
      <c r="C4895" t="s">
        <v>157</v>
      </c>
      <c r="D4895" t="s">
        <v>575</v>
      </c>
      <c r="E4895" t="s">
        <v>91</v>
      </c>
      <c r="F4895" t="s">
        <v>591</v>
      </c>
      <c r="G4895">
        <v>0</v>
      </c>
      <c r="H4895">
        <v>14789</v>
      </c>
    </row>
    <row r="4896" spans="1:8" x14ac:dyDescent="0.25">
      <c r="A4896" t="s">
        <v>628</v>
      </c>
      <c r="B4896" t="s">
        <v>372</v>
      </c>
      <c r="C4896" t="s">
        <v>373</v>
      </c>
      <c r="D4896" t="s">
        <v>707</v>
      </c>
      <c r="E4896" t="s">
        <v>91</v>
      </c>
      <c r="F4896" t="s">
        <v>591</v>
      </c>
      <c r="G4896">
        <v>0</v>
      </c>
      <c r="H4896">
        <v>0</v>
      </c>
    </row>
    <row r="4897" spans="1:8" x14ac:dyDescent="0.25">
      <c r="A4897" t="s">
        <v>628</v>
      </c>
      <c r="B4897">
        <v>33</v>
      </c>
      <c r="C4897" t="s">
        <v>440</v>
      </c>
      <c r="D4897" t="s">
        <v>576</v>
      </c>
      <c r="E4897" t="s">
        <v>79</v>
      </c>
      <c r="F4897" t="s">
        <v>591</v>
      </c>
      <c r="G4897">
        <v>0</v>
      </c>
      <c r="H4897">
        <v>20939</v>
      </c>
    </row>
    <row r="4898" spans="1:8" x14ac:dyDescent="0.25">
      <c r="A4898" t="s">
        <v>628</v>
      </c>
      <c r="B4898">
        <v>34</v>
      </c>
      <c r="C4898" t="s">
        <v>441</v>
      </c>
      <c r="D4898" t="s">
        <v>577</v>
      </c>
      <c r="E4898" t="s">
        <v>79</v>
      </c>
      <c r="F4898" t="s">
        <v>591</v>
      </c>
      <c r="G4898">
        <v>0</v>
      </c>
      <c r="H4898">
        <v>0</v>
      </c>
    </row>
    <row r="4899" spans="1:8" x14ac:dyDescent="0.25">
      <c r="A4899" t="s">
        <v>628</v>
      </c>
      <c r="B4899">
        <v>35</v>
      </c>
      <c r="C4899" t="s">
        <v>442</v>
      </c>
      <c r="D4899" t="s">
        <v>578</v>
      </c>
      <c r="E4899" t="s">
        <v>79</v>
      </c>
      <c r="F4899" t="s">
        <v>591</v>
      </c>
      <c r="G4899">
        <v>0</v>
      </c>
      <c r="H4899">
        <v>0</v>
      </c>
    </row>
    <row r="4900" spans="1:8" x14ac:dyDescent="0.25">
      <c r="A4900" t="s">
        <v>628</v>
      </c>
      <c r="B4900" t="s">
        <v>288</v>
      </c>
      <c r="C4900" t="s">
        <v>289</v>
      </c>
      <c r="D4900" t="s">
        <v>708</v>
      </c>
      <c r="E4900" t="s">
        <v>91</v>
      </c>
      <c r="F4900" t="s">
        <v>591</v>
      </c>
      <c r="G4900">
        <v>0</v>
      </c>
      <c r="H4900">
        <v>0</v>
      </c>
    </row>
    <row r="4901" spans="1:8" x14ac:dyDescent="0.25">
      <c r="A4901" t="s">
        <v>628</v>
      </c>
      <c r="B4901" t="s">
        <v>333</v>
      </c>
      <c r="C4901" t="s">
        <v>334</v>
      </c>
      <c r="D4901" t="s">
        <v>709</v>
      </c>
      <c r="E4901" t="s">
        <v>91</v>
      </c>
      <c r="F4901" t="s">
        <v>591</v>
      </c>
      <c r="G4901">
        <v>0</v>
      </c>
      <c r="H4901">
        <v>0</v>
      </c>
    </row>
    <row r="4902" spans="1:8" x14ac:dyDescent="0.25">
      <c r="A4902" t="s">
        <v>628</v>
      </c>
      <c r="B4902" t="s">
        <v>330</v>
      </c>
      <c r="C4902" t="s">
        <v>331</v>
      </c>
      <c r="D4902" t="s">
        <v>710</v>
      </c>
      <c r="E4902" t="s">
        <v>91</v>
      </c>
      <c r="F4902" t="s">
        <v>591</v>
      </c>
      <c r="G4902">
        <v>0</v>
      </c>
      <c r="H4902">
        <v>0</v>
      </c>
    </row>
    <row r="4903" spans="1:8" x14ac:dyDescent="0.25">
      <c r="A4903" t="s">
        <v>628</v>
      </c>
      <c r="B4903">
        <v>41</v>
      </c>
      <c r="C4903" t="s">
        <v>489</v>
      </c>
      <c r="D4903" t="s">
        <v>711</v>
      </c>
      <c r="E4903" t="s">
        <v>453</v>
      </c>
      <c r="F4903" t="s">
        <v>591</v>
      </c>
      <c r="G4903">
        <v>0</v>
      </c>
      <c r="H4903">
        <v>0</v>
      </c>
    </row>
    <row r="4904" spans="1:8" x14ac:dyDescent="0.25">
      <c r="A4904" t="s">
        <v>628</v>
      </c>
      <c r="B4904">
        <v>70</v>
      </c>
      <c r="C4904" t="s">
        <v>498</v>
      </c>
      <c r="D4904" t="s">
        <v>613</v>
      </c>
      <c r="E4904" t="s">
        <v>453</v>
      </c>
      <c r="F4904" t="s">
        <v>591</v>
      </c>
      <c r="G4904">
        <v>0</v>
      </c>
      <c r="H4904">
        <v>0</v>
      </c>
    </row>
    <row r="4905" spans="1:8" x14ac:dyDescent="0.25">
      <c r="A4905" t="s">
        <v>628</v>
      </c>
      <c r="B4905">
        <v>71</v>
      </c>
      <c r="C4905" t="s">
        <v>499</v>
      </c>
      <c r="D4905" t="s">
        <v>614</v>
      </c>
      <c r="E4905" t="s">
        <v>453</v>
      </c>
      <c r="F4905" t="s">
        <v>591</v>
      </c>
      <c r="G4905">
        <v>0</v>
      </c>
      <c r="H4905">
        <v>0</v>
      </c>
    </row>
    <row r="4906" spans="1:8" x14ac:dyDescent="0.25">
      <c r="A4906" t="s">
        <v>628</v>
      </c>
      <c r="B4906">
        <v>72</v>
      </c>
      <c r="C4906" t="s">
        <v>601</v>
      </c>
      <c r="D4906" t="s">
        <v>615</v>
      </c>
      <c r="E4906" t="s">
        <v>453</v>
      </c>
      <c r="F4906" t="s">
        <v>591</v>
      </c>
      <c r="G4906">
        <v>0</v>
      </c>
      <c r="H4906">
        <v>0</v>
      </c>
    </row>
    <row r="4907" spans="1:8" x14ac:dyDescent="0.25">
      <c r="A4907" t="s">
        <v>628</v>
      </c>
      <c r="B4907">
        <v>73</v>
      </c>
      <c r="C4907" t="s">
        <v>500</v>
      </c>
      <c r="D4907" t="s">
        <v>616</v>
      </c>
      <c r="E4907" t="s">
        <v>453</v>
      </c>
      <c r="F4907" t="s">
        <v>591</v>
      </c>
      <c r="G4907">
        <v>0</v>
      </c>
      <c r="H4907">
        <v>0</v>
      </c>
    </row>
    <row r="4908" spans="1:8" x14ac:dyDescent="0.25">
      <c r="A4908" t="s">
        <v>628</v>
      </c>
      <c r="B4908" t="s">
        <v>408</v>
      </c>
      <c r="C4908" t="s">
        <v>409</v>
      </c>
      <c r="D4908" t="s">
        <v>410</v>
      </c>
      <c r="E4908" t="s">
        <v>91</v>
      </c>
      <c r="F4908" t="s">
        <v>713</v>
      </c>
      <c r="G4908">
        <v>0</v>
      </c>
      <c r="H4908">
        <v>0</v>
      </c>
    </row>
    <row r="4909" spans="1:8" x14ac:dyDescent="0.25">
      <c r="A4909" t="s">
        <v>628</v>
      </c>
      <c r="B4909">
        <v>1</v>
      </c>
      <c r="C4909" t="s">
        <v>78</v>
      </c>
      <c r="D4909" t="s">
        <v>543</v>
      </c>
      <c r="E4909" t="s">
        <v>79</v>
      </c>
      <c r="F4909" t="s">
        <v>713</v>
      </c>
      <c r="G4909">
        <v>0</v>
      </c>
      <c r="H4909">
        <v>0</v>
      </c>
    </row>
    <row r="4910" spans="1:8" x14ac:dyDescent="0.25">
      <c r="A4910" t="s">
        <v>628</v>
      </c>
      <c r="B4910" t="s">
        <v>381</v>
      </c>
      <c r="C4910" t="s">
        <v>382</v>
      </c>
      <c r="D4910" t="s">
        <v>383</v>
      </c>
      <c r="E4910" t="s">
        <v>91</v>
      </c>
      <c r="F4910" t="s">
        <v>713</v>
      </c>
      <c r="G4910">
        <v>0</v>
      </c>
      <c r="H4910">
        <v>0</v>
      </c>
    </row>
    <row r="4911" spans="1:8" x14ac:dyDescent="0.25">
      <c r="A4911" t="s">
        <v>628</v>
      </c>
      <c r="B4911" t="s">
        <v>165</v>
      </c>
      <c r="C4911" t="s">
        <v>166</v>
      </c>
      <c r="D4911" t="s">
        <v>630</v>
      </c>
      <c r="E4911" t="s">
        <v>91</v>
      </c>
      <c r="F4911" t="s">
        <v>713</v>
      </c>
      <c r="G4911">
        <v>0</v>
      </c>
      <c r="H4911">
        <v>0</v>
      </c>
    </row>
    <row r="4912" spans="1:8" x14ac:dyDescent="0.25">
      <c r="A4912" t="s">
        <v>628</v>
      </c>
      <c r="B4912">
        <v>74</v>
      </c>
      <c r="C4912" t="s">
        <v>92</v>
      </c>
      <c r="D4912" t="s">
        <v>631</v>
      </c>
      <c r="E4912" t="s">
        <v>91</v>
      </c>
      <c r="F4912" t="s">
        <v>713</v>
      </c>
      <c r="G4912">
        <v>0</v>
      </c>
      <c r="H4912">
        <v>0</v>
      </c>
    </row>
    <row r="4913" spans="1:8" x14ac:dyDescent="0.25">
      <c r="A4913" t="s">
        <v>628</v>
      </c>
      <c r="B4913" t="s">
        <v>594</v>
      </c>
      <c r="C4913" t="s">
        <v>595</v>
      </c>
      <c r="D4913" t="s">
        <v>632</v>
      </c>
      <c r="E4913" t="s">
        <v>91</v>
      </c>
      <c r="F4913" t="s">
        <v>713</v>
      </c>
      <c r="G4913">
        <v>0</v>
      </c>
      <c r="H4913">
        <v>0</v>
      </c>
    </row>
    <row r="4914" spans="1:8" x14ac:dyDescent="0.25">
      <c r="A4914" t="s">
        <v>628</v>
      </c>
      <c r="B4914">
        <v>83</v>
      </c>
      <c r="C4914" t="s">
        <v>98</v>
      </c>
      <c r="D4914" t="s">
        <v>633</v>
      </c>
      <c r="E4914" t="s">
        <v>91</v>
      </c>
      <c r="F4914" t="s">
        <v>713</v>
      </c>
      <c r="G4914">
        <v>0</v>
      </c>
      <c r="H4914">
        <v>0</v>
      </c>
    </row>
    <row r="4915" spans="1:8" x14ac:dyDescent="0.25">
      <c r="A4915" t="s">
        <v>628</v>
      </c>
      <c r="B4915" t="s">
        <v>339</v>
      </c>
      <c r="C4915" t="s">
        <v>340</v>
      </c>
      <c r="D4915" t="s">
        <v>634</v>
      </c>
      <c r="E4915" t="s">
        <v>91</v>
      </c>
      <c r="F4915" t="s">
        <v>713</v>
      </c>
      <c r="G4915">
        <v>0</v>
      </c>
      <c r="H4915">
        <v>0</v>
      </c>
    </row>
    <row r="4916" spans="1:8" x14ac:dyDescent="0.25">
      <c r="A4916" t="s">
        <v>628</v>
      </c>
      <c r="B4916" t="s">
        <v>369</v>
      </c>
      <c r="C4916" t="s">
        <v>370</v>
      </c>
      <c r="D4916" t="s">
        <v>371</v>
      </c>
      <c r="E4916" t="s">
        <v>91</v>
      </c>
      <c r="F4916" t="s">
        <v>713</v>
      </c>
      <c r="G4916">
        <v>0</v>
      </c>
      <c r="H4916">
        <v>0</v>
      </c>
    </row>
    <row r="4917" spans="1:8" x14ac:dyDescent="0.25">
      <c r="A4917" t="s">
        <v>628</v>
      </c>
      <c r="B4917" t="s">
        <v>387</v>
      </c>
      <c r="C4917" t="s">
        <v>388</v>
      </c>
      <c r="D4917" t="s">
        <v>635</v>
      </c>
      <c r="E4917" t="s">
        <v>91</v>
      </c>
      <c r="F4917" t="s">
        <v>713</v>
      </c>
      <c r="G4917">
        <v>0</v>
      </c>
      <c r="H4917">
        <v>0</v>
      </c>
    </row>
    <row r="4918" spans="1:8" x14ac:dyDescent="0.25">
      <c r="A4918" t="s">
        <v>628</v>
      </c>
      <c r="B4918" t="s">
        <v>279</v>
      </c>
      <c r="C4918" t="s">
        <v>280</v>
      </c>
      <c r="D4918" t="s">
        <v>636</v>
      </c>
      <c r="E4918" t="s">
        <v>91</v>
      </c>
      <c r="F4918" t="s">
        <v>713</v>
      </c>
      <c r="G4918">
        <v>0</v>
      </c>
      <c r="H4918">
        <v>0</v>
      </c>
    </row>
    <row r="4919" spans="1:8" x14ac:dyDescent="0.25">
      <c r="A4919" t="s">
        <v>628</v>
      </c>
      <c r="B4919">
        <v>2</v>
      </c>
      <c r="C4919" t="s">
        <v>81</v>
      </c>
      <c r="D4919" t="s">
        <v>545</v>
      </c>
      <c r="E4919" t="s">
        <v>79</v>
      </c>
      <c r="F4919" t="s">
        <v>713</v>
      </c>
      <c r="G4919">
        <v>0</v>
      </c>
      <c r="H4919">
        <v>0</v>
      </c>
    </row>
    <row r="4920" spans="1:8" x14ac:dyDescent="0.25">
      <c r="A4920" t="s">
        <v>628</v>
      </c>
      <c r="B4920" t="s">
        <v>153</v>
      </c>
      <c r="C4920" t="s">
        <v>154</v>
      </c>
      <c r="D4920" t="s">
        <v>637</v>
      </c>
      <c r="E4920" t="s">
        <v>91</v>
      </c>
      <c r="F4920" t="s">
        <v>713</v>
      </c>
      <c r="G4920">
        <v>0</v>
      </c>
      <c r="H4920">
        <v>0</v>
      </c>
    </row>
    <row r="4921" spans="1:8" x14ac:dyDescent="0.25">
      <c r="A4921" t="s">
        <v>628</v>
      </c>
      <c r="B4921" t="s">
        <v>399</v>
      </c>
      <c r="C4921" t="s">
        <v>400</v>
      </c>
      <c r="D4921" t="s">
        <v>401</v>
      </c>
      <c r="E4921" t="s">
        <v>91</v>
      </c>
      <c r="F4921" t="s">
        <v>713</v>
      </c>
      <c r="G4921">
        <v>0</v>
      </c>
      <c r="H4921">
        <v>0</v>
      </c>
    </row>
    <row r="4922" spans="1:8" x14ac:dyDescent="0.25">
      <c r="A4922" t="s">
        <v>628</v>
      </c>
      <c r="B4922">
        <v>3</v>
      </c>
      <c r="C4922" t="s">
        <v>82</v>
      </c>
      <c r="D4922" t="s">
        <v>546</v>
      </c>
      <c r="E4922" t="s">
        <v>79</v>
      </c>
      <c r="F4922" t="s">
        <v>713</v>
      </c>
      <c r="G4922">
        <v>0</v>
      </c>
      <c r="H4922">
        <v>30084</v>
      </c>
    </row>
    <row r="4923" spans="1:8" x14ac:dyDescent="0.25">
      <c r="A4923" t="s">
        <v>628</v>
      </c>
      <c r="B4923" t="s">
        <v>411</v>
      </c>
      <c r="C4923" t="s">
        <v>412</v>
      </c>
      <c r="D4923" t="s">
        <v>413</v>
      </c>
      <c r="E4923" t="s">
        <v>91</v>
      </c>
      <c r="F4923" t="s">
        <v>713</v>
      </c>
      <c r="G4923">
        <v>0</v>
      </c>
      <c r="H4923">
        <v>0</v>
      </c>
    </row>
    <row r="4924" spans="1:8" x14ac:dyDescent="0.25">
      <c r="A4924" t="s">
        <v>628</v>
      </c>
      <c r="B4924" t="s">
        <v>228</v>
      </c>
      <c r="C4924" t="s">
        <v>229</v>
      </c>
      <c r="D4924" t="s">
        <v>230</v>
      </c>
      <c r="E4924" t="s">
        <v>91</v>
      </c>
      <c r="F4924" t="s">
        <v>713</v>
      </c>
      <c r="G4924">
        <v>0</v>
      </c>
      <c r="H4924">
        <v>0</v>
      </c>
    </row>
    <row r="4925" spans="1:8" x14ac:dyDescent="0.25">
      <c r="A4925" t="s">
        <v>628</v>
      </c>
      <c r="B4925">
        <v>4</v>
      </c>
      <c r="C4925" t="s">
        <v>83</v>
      </c>
      <c r="D4925" t="s">
        <v>547</v>
      </c>
      <c r="E4925" t="s">
        <v>79</v>
      </c>
      <c r="F4925" t="s">
        <v>713</v>
      </c>
      <c r="G4925">
        <v>0</v>
      </c>
      <c r="H4925">
        <v>0</v>
      </c>
    </row>
    <row r="4926" spans="1:8" x14ac:dyDescent="0.25">
      <c r="A4926" t="s">
        <v>628</v>
      </c>
      <c r="B4926" t="s">
        <v>285</v>
      </c>
      <c r="C4926" t="s">
        <v>286</v>
      </c>
      <c r="D4926" t="s">
        <v>638</v>
      </c>
      <c r="E4926" t="s">
        <v>91</v>
      </c>
      <c r="F4926" t="s">
        <v>713</v>
      </c>
      <c r="G4926">
        <v>0</v>
      </c>
      <c r="H4926">
        <v>0</v>
      </c>
    </row>
    <row r="4927" spans="1:8" x14ac:dyDescent="0.25">
      <c r="A4927" t="s">
        <v>628</v>
      </c>
      <c r="B4927" t="s">
        <v>219</v>
      </c>
      <c r="C4927" t="s">
        <v>220</v>
      </c>
      <c r="D4927" t="s">
        <v>639</v>
      </c>
      <c r="E4927" t="s">
        <v>91</v>
      </c>
      <c r="F4927" t="s">
        <v>713</v>
      </c>
      <c r="G4927">
        <v>0</v>
      </c>
      <c r="H4927">
        <v>0</v>
      </c>
    </row>
    <row r="4928" spans="1:8" x14ac:dyDescent="0.25">
      <c r="A4928" t="s">
        <v>628</v>
      </c>
      <c r="B4928">
        <v>42</v>
      </c>
      <c r="C4928" t="s">
        <v>448</v>
      </c>
      <c r="D4928" t="s">
        <v>584</v>
      </c>
      <c r="E4928" t="s">
        <v>79</v>
      </c>
      <c r="F4928" t="s">
        <v>713</v>
      </c>
      <c r="G4928">
        <v>0</v>
      </c>
      <c r="H4928">
        <v>0</v>
      </c>
    </row>
    <row r="4929" spans="1:8" x14ac:dyDescent="0.25">
      <c r="A4929" t="s">
        <v>628</v>
      </c>
      <c r="B4929">
        <v>5</v>
      </c>
      <c r="C4929" t="s">
        <v>84</v>
      </c>
      <c r="D4929" t="s">
        <v>548</v>
      </c>
      <c r="E4929" t="s">
        <v>79</v>
      </c>
      <c r="F4929" t="s">
        <v>713</v>
      </c>
      <c r="G4929">
        <v>0</v>
      </c>
      <c r="H4929">
        <v>0</v>
      </c>
    </row>
    <row r="4930" spans="1:8" x14ac:dyDescent="0.25">
      <c r="A4930" t="s">
        <v>628</v>
      </c>
      <c r="B4930" t="s">
        <v>487</v>
      </c>
      <c r="C4930" t="s">
        <v>488</v>
      </c>
      <c r="D4930" t="s">
        <v>632</v>
      </c>
      <c r="E4930" t="s">
        <v>91</v>
      </c>
      <c r="F4930" t="s">
        <v>713</v>
      </c>
      <c r="G4930">
        <v>0</v>
      </c>
      <c r="H4930">
        <v>0</v>
      </c>
    </row>
    <row r="4931" spans="1:8" x14ac:dyDescent="0.25">
      <c r="A4931" t="s">
        <v>628</v>
      </c>
      <c r="B4931" t="s">
        <v>390</v>
      </c>
      <c r="C4931" t="s">
        <v>391</v>
      </c>
      <c r="D4931" t="s">
        <v>640</v>
      </c>
      <c r="E4931" t="s">
        <v>91</v>
      </c>
      <c r="F4931" t="s">
        <v>713</v>
      </c>
      <c r="G4931">
        <v>0</v>
      </c>
      <c r="H4931">
        <v>0</v>
      </c>
    </row>
    <row r="4932" spans="1:8" x14ac:dyDescent="0.25">
      <c r="A4932" t="s">
        <v>628</v>
      </c>
      <c r="B4932" t="s">
        <v>255</v>
      </c>
      <c r="C4932" t="s">
        <v>256</v>
      </c>
      <c r="D4932" t="s">
        <v>641</v>
      </c>
      <c r="E4932" t="s">
        <v>91</v>
      </c>
      <c r="F4932" t="s">
        <v>713</v>
      </c>
      <c r="G4932">
        <v>0</v>
      </c>
      <c r="H4932">
        <v>0</v>
      </c>
    </row>
    <row r="4933" spans="1:8" x14ac:dyDescent="0.25">
      <c r="A4933" t="s">
        <v>628</v>
      </c>
      <c r="B4933" t="s">
        <v>198</v>
      </c>
      <c r="C4933" t="s">
        <v>199</v>
      </c>
      <c r="D4933" t="s">
        <v>200</v>
      </c>
      <c r="E4933" t="s">
        <v>91</v>
      </c>
      <c r="F4933" t="s">
        <v>713</v>
      </c>
      <c r="G4933">
        <v>0</v>
      </c>
      <c r="H4933">
        <v>0</v>
      </c>
    </row>
    <row r="4934" spans="1:8" x14ac:dyDescent="0.25">
      <c r="A4934" t="s">
        <v>628</v>
      </c>
      <c r="B4934">
        <v>87</v>
      </c>
      <c r="C4934" t="s">
        <v>102</v>
      </c>
      <c r="D4934" t="s">
        <v>103</v>
      </c>
      <c r="E4934" t="s">
        <v>91</v>
      </c>
      <c r="F4934" t="s">
        <v>713</v>
      </c>
      <c r="G4934">
        <v>0</v>
      </c>
      <c r="H4934">
        <v>0</v>
      </c>
    </row>
    <row r="4935" spans="1:8" x14ac:dyDescent="0.25">
      <c r="A4935" t="s">
        <v>628</v>
      </c>
      <c r="B4935">
        <v>6</v>
      </c>
      <c r="C4935" t="s">
        <v>85</v>
      </c>
      <c r="D4935" t="s">
        <v>549</v>
      </c>
      <c r="E4935" t="s">
        <v>79</v>
      </c>
      <c r="F4935" t="s">
        <v>713</v>
      </c>
      <c r="G4935">
        <v>0</v>
      </c>
      <c r="H4935">
        <v>0</v>
      </c>
    </row>
    <row r="4936" spans="1:8" x14ac:dyDescent="0.25">
      <c r="A4936" t="s">
        <v>628</v>
      </c>
      <c r="B4936" t="s">
        <v>126</v>
      </c>
      <c r="C4936" t="s">
        <v>127</v>
      </c>
      <c r="D4936" t="s">
        <v>642</v>
      </c>
      <c r="E4936" t="s">
        <v>91</v>
      </c>
      <c r="F4936" t="s">
        <v>713</v>
      </c>
      <c r="G4936">
        <v>0</v>
      </c>
      <c r="H4936">
        <v>0</v>
      </c>
    </row>
    <row r="4937" spans="1:8" x14ac:dyDescent="0.25">
      <c r="A4937" t="s">
        <v>628</v>
      </c>
      <c r="B4937">
        <v>7</v>
      </c>
      <c r="C4937" t="s">
        <v>86</v>
      </c>
      <c r="D4937" t="s">
        <v>550</v>
      </c>
      <c r="E4937" t="s">
        <v>79</v>
      </c>
      <c r="F4937" t="s">
        <v>713</v>
      </c>
      <c r="G4937">
        <v>0</v>
      </c>
      <c r="H4937">
        <v>0</v>
      </c>
    </row>
    <row r="4938" spans="1:8" x14ac:dyDescent="0.25">
      <c r="A4938" t="s">
        <v>628</v>
      </c>
      <c r="B4938" t="s">
        <v>342</v>
      </c>
      <c r="C4938" t="s">
        <v>343</v>
      </c>
      <c r="D4938" t="s">
        <v>643</v>
      </c>
      <c r="E4938" t="s">
        <v>91</v>
      </c>
      <c r="F4938" t="s">
        <v>713</v>
      </c>
      <c r="G4938">
        <v>0</v>
      </c>
      <c r="H4938">
        <v>0</v>
      </c>
    </row>
    <row r="4939" spans="1:8" x14ac:dyDescent="0.25">
      <c r="A4939" t="s">
        <v>628</v>
      </c>
      <c r="B4939" t="s">
        <v>231</v>
      </c>
      <c r="C4939" t="s">
        <v>232</v>
      </c>
      <c r="D4939" t="s">
        <v>233</v>
      </c>
      <c r="E4939" t="s">
        <v>91</v>
      </c>
      <c r="F4939" t="s">
        <v>713</v>
      </c>
      <c r="G4939">
        <v>0</v>
      </c>
      <c r="H4939">
        <v>0</v>
      </c>
    </row>
    <row r="4940" spans="1:8" x14ac:dyDescent="0.25">
      <c r="A4940" t="s">
        <v>628</v>
      </c>
      <c r="B4940">
        <v>8</v>
      </c>
      <c r="C4940" t="s">
        <v>87</v>
      </c>
      <c r="D4940" t="s">
        <v>551</v>
      </c>
      <c r="E4940" t="s">
        <v>79</v>
      </c>
      <c r="F4940" t="s">
        <v>713</v>
      </c>
      <c r="G4940">
        <v>0</v>
      </c>
      <c r="H4940">
        <v>0</v>
      </c>
    </row>
    <row r="4941" spans="1:8" x14ac:dyDescent="0.25">
      <c r="A4941" t="s">
        <v>628</v>
      </c>
      <c r="B4941" t="s">
        <v>141</v>
      </c>
      <c r="C4941" t="s">
        <v>142</v>
      </c>
      <c r="D4941" t="s">
        <v>644</v>
      </c>
      <c r="E4941" t="s">
        <v>91</v>
      </c>
      <c r="F4941" t="s">
        <v>713</v>
      </c>
      <c r="G4941">
        <v>0</v>
      </c>
      <c r="H4941">
        <v>0</v>
      </c>
    </row>
    <row r="4942" spans="1:8" x14ac:dyDescent="0.25">
      <c r="A4942" t="s">
        <v>628</v>
      </c>
      <c r="B4942" t="s">
        <v>234</v>
      </c>
      <c r="C4942" t="s">
        <v>235</v>
      </c>
      <c r="D4942" t="s">
        <v>645</v>
      </c>
      <c r="E4942" t="s">
        <v>91</v>
      </c>
      <c r="F4942" t="s">
        <v>713</v>
      </c>
      <c r="G4942">
        <v>0</v>
      </c>
      <c r="H4942">
        <v>0</v>
      </c>
    </row>
    <row r="4943" spans="1:8" x14ac:dyDescent="0.25">
      <c r="A4943" t="s">
        <v>628</v>
      </c>
      <c r="B4943" t="s">
        <v>531</v>
      </c>
      <c r="C4943" t="s">
        <v>532</v>
      </c>
      <c r="D4943" t="s">
        <v>533</v>
      </c>
      <c r="E4943" t="s">
        <v>91</v>
      </c>
      <c r="F4943" t="s">
        <v>713</v>
      </c>
      <c r="G4943">
        <v>0</v>
      </c>
      <c r="H4943">
        <v>0</v>
      </c>
    </row>
    <row r="4944" spans="1:8" x14ac:dyDescent="0.25">
      <c r="A4944" t="s">
        <v>628</v>
      </c>
      <c r="B4944">
        <v>9</v>
      </c>
      <c r="C4944" t="s">
        <v>88</v>
      </c>
      <c r="D4944" t="s">
        <v>552</v>
      </c>
      <c r="E4944" t="s">
        <v>79</v>
      </c>
      <c r="F4944" t="s">
        <v>713</v>
      </c>
      <c r="G4944">
        <v>0</v>
      </c>
      <c r="H4944">
        <v>0</v>
      </c>
    </row>
    <row r="4945" spans="1:8" x14ac:dyDescent="0.25">
      <c r="A4945" t="s">
        <v>628</v>
      </c>
      <c r="B4945" t="s">
        <v>300</v>
      </c>
      <c r="C4945" t="s">
        <v>301</v>
      </c>
      <c r="D4945" t="s">
        <v>302</v>
      </c>
      <c r="E4945" t="s">
        <v>91</v>
      </c>
      <c r="F4945" t="s">
        <v>713</v>
      </c>
      <c r="G4945">
        <v>0</v>
      </c>
      <c r="H4945">
        <v>0</v>
      </c>
    </row>
    <row r="4946" spans="1:8" x14ac:dyDescent="0.25">
      <c r="A4946" t="s">
        <v>628</v>
      </c>
      <c r="B4946" t="s">
        <v>177</v>
      </c>
      <c r="C4946" t="s">
        <v>178</v>
      </c>
      <c r="D4946" t="s">
        <v>179</v>
      </c>
      <c r="E4946" t="s">
        <v>91</v>
      </c>
      <c r="F4946" t="s">
        <v>713</v>
      </c>
      <c r="G4946">
        <v>0</v>
      </c>
      <c r="H4946">
        <v>0</v>
      </c>
    </row>
    <row r="4947" spans="1:8" x14ac:dyDescent="0.25">
      <c r="A4947" t="s">
        <v>628</v>
      </c>
      <c r="B4947" t="s">
        <v>318</v>
      </c>
      <c r="C4947" t="s">
        <v>319</v>
      </c>
      <c r="D4947" t="s">
        <v>646</v>
      </c>
      <c r="E4947" t="s">
        <v>91</v>
      </c>
      <c r="F4947" t="s">
        <v>713</v>
      </c>
      <c r="G4947">
        <v>0</v>
      </c>
      <c r="H4947">
        <v>0</v>
      </c>
    </row>
    <row r="4948" spans="1:8" x14ac:dyDescent="0.25">
      <c r="A4948" t="s">
        <v>628</v>
      </c>
      <c r="B4948" t="s">
        <v>264</v>
      </c>
      <c r="C4948" t="s">
        <v>265</v>
      </c>
      <c r="D4948" t="s">
        <v>266</v>
      </c>
      <c r="E4948" t="s">
        <v>91</v>
      </c>
      <c r="F4948" t="s">
        <v>713</v>
      </c>
      <c r="G4948">
        <v>0</v>
      </c>
      <c r="H4948">
        <v>0</v>
      </c>
    </row>
    <row r="4949" spans="1:8" x14ac:dyDescent="0.25">
      <c r="A4949" t="s">
        <v>628</v>
      </c>
      <c r="B4949">
        <v>98</v>
      </c>
      <c r="C4949" t="s">
        <v>118</v>
      </c>
      <c r="D4949" t="s">
        <v>647</v>
      </c>
      <c r="E4949" t="s">
        <v>91</v>
      </c>
      <c r="F4949" t="s">
        <v>713</v>
      </c>
      <c r="G4949">
        <v>0</v>
      </c>
      <c r="H4949">
        <v>0</v>
      </c>
    </row>
    <row r="4950" spans="1:8" x14ac:dyDescent="0.25">
      <c r="A4950" t="s">
        <v>628</v>
      </c>
      <c r="B4950" t="s">
        <v>375</v>
      </c>
      <c r="C4950" t="s">
        <v>376</v>
      </c>
      <c r="D4950" t="s">
        <v>648</v>
      </c>
      <c r="E4950" t="s">
        <v>91</v>
      </c>
      <c r="F4950" t="s">
        <v>713</v>
      </c>
      <c r="G4950">
        <v>0</v>
      </c>
      <c r="H4950">
        <v>0</v>
      </c>
    </row>
    <row r="4951" spans="1:8" x14ac:dyDescent="0.25">
      <c r="A4951" t="s">
        <v>628</v>
      </c>
      <c r="B4951">
        <v>82</v>
      </c>
      <c r="C4951" t="s">
        <v>96</v>
      </c>
      <c r="D4951" t="s">
        <v>97</v>
      </c>
      <c r="E4951" t="s">
        <v>91</v>
      </c>
      <c r="F4951" t="s">
        <v>713</v>
      </c>
      <c r="G4951">
        <v>0</v>
      </c>
      <c r="H4951">
        <v>0</v>
      </c>
    </row>
    <row r="4952" spans="1:8" x14ac:dyDescent="0.25">
      <c r="A4952" t="s">
        <v>628</v>
      </c>
      <c r="B4952">
        <v>10</v>
      </c>
      <c r="C4952" t="s">
        <v>455</v>
      </c>
      <c r="D4952" t="s">
        <v>553</v>
      </c>
      <c r="E4952" t="s">
        <v>79</v>
      </c>
      <c r="F4952" t="s">
        <v>713</v>
      </c>
      <c r="G4952">
        <v>0</v>
      </c>
      <c r="H4952">
        <v>0</v>
      </c>
    </row>
    <row r="4953" spans="1:8" x14ac:dyDescent="0.25">
      <c r="A4953" t="s">
        <v>628</v>
      </c>
      <c r="B4953" t="s">
        <v>237</v>
      </c>
      <c r="C4953" t="s">
        <v>238</v>
      </c>
      <c r="D4953" t="s">
        <v>649</v>
      </c>
      <c r="E4953" t="s">
        <v>91</v>
      </c>
      <c r="F4953" t="s">
        <v>713</v>
      </c>
      <c r="G4953">
        <v>0</v>
      </c>
      <c r="H4953">
        <v>0</v>
      </c>
    </row>
    <row r="4954" spans="1:8" x14ac:dyDescent="0.25">
      <c r="A4954" t="s">
        <v>628</v>
      </c>
      <c r="B4954" t="s">
        <v>207</v>
      </c>
      <c r="C4954" t="s">
        <v>208</v>
      </c>
      <c r="D4954" t="s">
        <v>650</v>
      </c>
      <c r="E4954" t="s">
        <v>91</v>
      </c>
      <c r="F4954" t="s">
        <v>713</v>
      </c>
      <c r="G4954">
        <v>0</v>
      </c>
      <c r="H4954">
        <v>0</v>
      </c>
    </row>
    <row r="4955" spans="1:8" x14ac:dyDescent="0.25">
      <c r="A4955" t="s">
        <v>628</v>
      </c>
      <c r="B4955" t="s">
        <v>294</v>
      </c>
      <c r="C4955" t="s">
        <v>295</v>
      </c>
      <c r="D4955" t="s">
        <v>651</v>
      </c>
      <c r="E4955" t="s">
        <v>91</v>
      </c>
      <c r="F4955" t="s">
        <v>713</v>
      </c>
      <c r="G4955">
        <v>0</v>
      </c>
      <c r="H4955">
        <v>0</v>
      </c>
    </row>
    <row r="4956" spans="1:8" x14ac:dyDescent="0.25">
      <c r="A4956" t="s">
        <v>628</v>
      </c>
      <c r="B4956">
        <v>11</v>
      </c>
      <c r="C4956" t="s">
        <v>456</v>
      </c>
      <c r="D4956" t="s">
        <v>554</v>
      </c>
      <c r="E4956" t="s">
        <v>79</v>
      </c>
      <c r="F4956" t="s">
        <v>713</v>
      </c>
      <c r="G4956">
        <v>0</v>
      </c>
      <c r="H4956">
        <v>0</v>
      </c>
    </row>
    <row r="4957" spans="1:8" x14ac:dyDescent="0.25">
      <c r="A4957" t="s">
        <v>628</v>
      </c>
      <c r="B4957">
        <v>12</v>
      </c>
      <c r="C4957" t="s">
        <v>419</v>
      </c>
      <c r="D4957" t="s">
        <v>555</v>
      </c>
      <c r="E4957" t="s">
        <v>79</v>
      </c>
      <c r="F4957" t="s">
        <v>713</v>
      </c>
      <c r="G4957">
        <v>0</v>
      </c>
      <c r="H4957">
        <v>0</v>
      </c>
    </row>
    <row r="4958" spans="1:8" x14ac:dyDescent="0.25">
      <c r="A4958" t="s">
        <v>628</v>
      </c>
      <c r="B4958" t="s">
        <v>351</v>
      </c>
      <c r="C4958" t="s">
        <v>352</v>
      </c>
      <c r="D4958" t="s">
        <v>652</v>
      </c>
      <c r="E4958" t="s">
        <v>91</v>
      </c>
      <c r="F4958" t="s">
        <v>713</v>
      </c>
      <c r="G4958">
        <v>0</v>
      </c>
      <c r="H4958">
        <v>0</v>
      </c>
    </row>
    <row r="4959" spans="1:8" x14ac:dyDescent="0.25">
      <c r="A4959" t="s">
        <v>628</v>
      </c>
      <c r="B4959" t="s">
        <v>222</v>
      </c>
      <c r="C4959" t="s">
        <v>223</v>
      </c>
      <c r="D4959" t="s">
        <v>653</v>
      </c>
      <c r="E4959" t="s">
        <v>91</v>
      </c>
      <c r="F4959" t="s">
        <v>713</v>
      </c>
      <c r="G4959">
        <v>0</v>
      </c>
      <c r="H4959">
        <v>0</v>
      </c>
    </row>
    <row r="4960" spans="1:8" x14ac:dyDescent="0.25">
      <c r="A4960" t="s">
        <v>628</v>
      </c>
      <c r="B4960" t="s">
        <v>267</v>
      </c>
      <c r="C4960" t="s">
        <v>268</v>
      </c>
      <c r="D4960" t="s">
        <v>269</v>
      </c>
      <c r="E4960" t="s">
        <v>91</v>
      </c>
      <c r="F4960" t="s">
        <v>713</v>
      </c>
      <c r="G4960">
        <v>0</v>
      </c>
      <c r="H4960">
        <v>0</v>
      </c>
    </row>
    <row r="4961" spans="1:8" x14ac:dyDescent="0.25">
      <c r="A4961" t="s">
        <v>628</v>
      </c>
      <c r="B4961" t="s">
        <v>303</v>
      </c>
      <c r="C4961" t="s">
        <v>304</v>
      </c>
      <c r="D4961" t="s">
        <v>654</v>
      </c>
      <c r="E4961" t="s">
        <v>91</v>
      </c>
      <c r="F4961" t="s">
        <v>713</v>
      </c>
      <c r="G4961">
        <v>0</v>
      </c>
      <c r="H4961">
        <v>0</v>
      </c>
    </row>
    <row r="4962" spans="1:8" x14ac:dyDescent="0.25">
      <c r="A4962" t="s">
        <v>628</v>
      </c>
      <c r="B4962" t="s">
        <v>396</v>
      </c>
      <c r="C4962" t="s">
        <v>397</v>
      </c>
      <c r="D4962" t="s">
        <v>398</v>
      </c>
      <c r="E4962" t="s">
        <v>91</v>
      </c>
      <c r="F4962" t="s">
        <v>713</v>
      </c>
      <c r="G4962">
        <v>0</v>
      </c>
      <c r="H4962">
        <v>0</v>
      </c>
    </row>
    <row r="4963" spans="1:8" x14ac:dyDescent="0.25">
      <c r="A4963" t="s">
        <v>628</v>
      </c>
      <c r="B4963" t="s">
        <v>174</v>
      </c>
      <c r="C4963" t="s">
        <v>175</v>
      </c>
      <c r="D4963" t="s">
        <v>655</v>
      </c>
      <c r="E4963" t="s">
        <v>91</v>
      </c>
      <c r="F4963" t="s">
        <v>713</v>
      </c>
      <c r="G4963">
        <v>0</v>
      </c>
      <c r="H4963">
        <v>0</v>
      </c>
    </row>
    <row r="4964" spans="1:8" x14ac:dyDescent="0.25">
      <c r="A4964" t="s">
        <v>628</v>
      </c>
      <c r="B4964">
        <v>13</v>
      </c>
      <c r="C4964" t="s">
        <v>420</v>
      </c>
      <c r="D4964" t="s">
        <v>556</v>
      </c>
      <c r="E4964" t="s">
        <v>79</v>
      </c>
      <c r="F4964" t="s">
        <v>713</v>
      </c>
      <c r="G4964">
        <v>0</v>
      </c>
      <c r="H4964">
        <v>0</v>
      </c>
    </row>
    <row r="4965" spans="1:8" x14ac:dyDescent="0.25">
      <c r="A4965" t="s">
        <v>628</v>
      </c>
      <c r="B4965" t="s">
        <v>132</v>
      </c>
      <c r="C4965" t="s">
        <v>133</v>
      </c>
      <c r="D4965" t="s">
        <v>656</v>
      </c>
      <c r="E4965" t="s">
        <v>91</v>
      </c>
      <c r="F4965" t="s">
        <v>713</v>
      </c>
      <c r="G4965">
        <v>0</v>
      </c>
      <c r="H4965">
        <v>0</v>
      </c>
    </row>
    <row r="4966" spans="1:8" x14ac:dyDescent="0.25">
      <c r="A4966" t="s">
        <v>628</v>
      </c>
      <c r="B4966" t="s">
        <v>402</v>
      </c>
      <c r="C4966" t="s">
        <v>403</v>
      </c>
      <c r="D4966" t="s">
        <v>657</v>
      </c>
      <c r="E4966" t="s">
        <v>91</v>
      </c>
      <c r="F4966" t="s">
        <v>713</v>
      </c>
      <c r="G4966">
        <v>0</v>
      </c>
      <c r="H4966">
        <v>0</v>
      </c>
    </row>
    <row r="4967" spans="1:8" x14ac:dyDescent="0.25">
      <c r="A4967" t="s">
        <v>628</v>
      </c>
      <c r="B4967" t="s">
        <v>273</v>
      </c>
      <c r="C4967" t="s">
        <v>274</v>
      </c>
      <c r="D4967" t="s">
        <v>275</v>
      </c>
      <c r="E4967" t="s">
        <v>91</v>
      </c>
      <c r="F4967" t="s">
        <v>713</v>
      </c>
      <c r="G4967">
        <v>0</v>
      </c>
      <c r="H4967">
        <v>0</v>
      </c>
    </row>
    <row r="4968" spans="1:8" x14ac:dyDescent="0.25">
      <c r="A4968" t="s">
        <v>628</v>
      </c>
      <c r="B4968">
        <v>93</v>
      </c>
      <c r="C4968" t="s">
        <v>110</v>
      </c>
      <c r="D4968" t="s">
        <v>658</v>
      </c>
      <c r="E4968" t="s">
        <v>91</v>
      </c>
      <c r="F4968" t="s">
        <v>713</v>
      </c>
      <c r="G4968">
        <v>0</v>
      </c>
      <c r="H4968">
        <v>0</v>
      </c>
    </row>
    <row r="4969" spans="1:8" x14ac:dyDescent="0.25">
      <c r="A4969" t="s">
        <v>628</v>
      </c>
      <c r="B4969">
        <v>14</v>
      </c>
      <c r="C4969" t="s">
        <v>421</v>
      </c>
      <c r="D4969" t="s">
        <v>557</v>
      </c>
      <c r="E4969" t="s">
        <v>79</v>
      </c>
      <c r="F4969" t="s">
        <v>713</v>
      </c>
      <c r="G4969">
        <v>0</v>
      </c>
      <c r="H4969">
        <v>0</v>
      </c>
    </row>
    <row r="4970" spans="1:8" x14ac:dyDescent="0.25">
      <c r="A4970" t="s">
        <v>628</v>
      </c>
      <c r="B4970">
        <v>15</v>
      </c>
      <c r="C4970" t="s">
        <v>422</v>
      </c>
      <c r="D4970" t="s">
        <v>558</v>
      </c>
      <c r="E4970" t="s">
        <v>79</v>
      </c>
      <c r="F4970" t="s">
        <v>713</v>
      </c>
      <c r="G4970">
        <v>0</v>
      </c>
      <c r="H4970">
        <v>0</v>
      </c>
    </row>
    <row r="4971" spans="1:8" x14ac:dyDescent="0.25">
      <c r="A4971" t="s">
        <v>628</v>
      </c>
      <c r="B4971">
        <v>16</v>
      </c>
      <c r="C4971" t="s">
        <v>423</v>
      </c>
      <c r="D4971" t="s">
        <v>559</v>
      </c>
      <c r="E4971" t="s">
        <v>79</v>
      </c>
      <c r="F4971" t="s">
        <v>713</v>
      </c>
      <c r="G4971">
        <v>0</v>
      </c>
      <c r="H4971">
        <v>0</v>
      </c>
    </row>
    <row r="4972" spans="1:8" x14ac:dyDescent="0.25">
      <c r="A4972" t="s">
        <v>628</v>
      </c>
      <c r="B4972" t="s">
        <v>225</v>
      </c>
      <c r="C4972" t="s">
        <v>226</v>
      </c>
      <c r="D4972" t="s">
        <v>659</v>
      </c>
      <c r="E4972" t="s">
        <v>91</v>
      </c>
      <c r="F4972" t="s">
        <v>713</v>
      </c>
      <c r="G4972">
        <v>0</v>
      </c>
      <c r="H4972">
        <v>0</v>
      </c>
    </row>
    <row r="4973" spans="1:8" x14ac:dyDescent="0.25">
      <c r="A4973" t="s">
        <v>628</v>
      </c>
      <c r="B4973" t="s">
        <v>180</v>
      </c>
      <c r="C4973" t="s">
        <v>181</v>
      </c>
      <c r="D4973" t="s">
        <v>660</v>
      </c>
      <c r="E4973" t="s">
        <v>91</v>
      </c>
      <c r="F4973" t="s">
        <v>713</v>
      </c>
      <c r="G4973">
        <v>0</v>
      </c>
      <c r="H4973">
        <v>0</v>
      </c>
    </row>
    <row r="4974" spans="1:8" x14ac:dyDescent="0.25">
      <c r="A4974" t="s">
        <v>628</v>
      </c>
      <c r="B4974" t="s">
        <v>393</v>
      </c>
      <c r="C4974" t="s">
        <v>394</v>
      </c>
      <c r="D4974" t="s">
        <v>395</v>
      </c>
      <c r="E4974" t="s">
        <v>91</v>
      </c>
      <c r="F4974" t="s">
        <v>713</v>
      </c>
      <c r="G4974">
        <v>0</v>
      </c>
      <c r="H4974">
        <v>0</v>
      </c>
    </row>
    <row r="4975" spans="1:8" x14ac:dyDescent="0.25">
      <c r="A4975" t="s">
        <v>628</v>
      </c>
      <c r="B4975" t="s">
        <v>321</v>
      </c>
      <c r="C4975" t="s">
        <v>322</v>
      </c>
      <c r="D4975" t="s">
        <v>661</v>
      </c>
      <c r="E4975" t="s">
        <v>91</v>
      </c>
      <c r="F4975" t="s">
        <v>713</v>
      </c>
      <c r="G4975">
        <v>0</v>
      </c>
      <c r="H4975">
        <v>0</v>
      </c>
    </row>
    <row r="4976" spans="1:8" x14ac:dyDescent="0.25">
      <c r="A4976" t="s">
        <v>628</v>
      </c>
      <c r="B4976" t="s">
        <v>183</v>
      </c>
      <c r="C4976" t="s">
        <v>184</v>
      </c>
      <c r="D4976" t="s">
        <v>662</v>
      </c>
      <c r="E4976" t="s">
        <v>91</v>
      </c>
      <c r="F4976" t="s">
        <v>713</v>
      </c>
      <c r="G4976">
        <v>0</v>
      </c>
      <c r="H4976">
        <v>0</v>
      </c>
    </row>
    <row r="4977" spans="1:8" x14ac:dyDescent="0.25">
      <c r="A4977" t="s">
        <v>628</v>
      </c>
      <c r="B4977" t="s">
        <v>150</v>
      </c>
      <c r="C4977" t="s">
        <v>151</v>
      </c>
      <c r="D4977" t="s">
        <v>663</v>
      </c>
      <c r="E4977" t="s">
        <v>91</v>
      </c>
      <c r="F4977" t="s">
        <v>713</v>
      </c>
      <c r="G4977">
        <v>0</v>
      </c>
      <c r="H4977">
        <v>0</v>
      </c>
    </row>
    <row r="4978" spans="1:8" x14ac:dyDescent="0.25">
      <c r="A4978" t="s">
        <v>628</v>
      </c>
      <c r="B4978">
        <v>39</v>
      </c>
      <c r="C4978" t="s">
        <v>446</v>
      </c>
      <c r="D4978" t="s">
        <v>582</v>
      </c>
      <c r="E4978" t="s">
        <v>79</v>
      </c>
      <c r="F4978" t="s">
        <v>713</v>
      </c>
      <c r="G4978">
        <v>0</v>
      </c>
      <c r="H4978">
        <v>0</v>
      </c>
    </row>
    <row r="4979" spans="1:8" x14ac:dyDescent="0.25">
      <c r="A4979" t="s">
        <v>628</v>
      </c>
      <c r="B4979" t="s">
        <v>357</v>
      </c>
      <c r="C4979" t="s">
        <v>358</v>
      </c>
      <c r="D4979" t="s">
        <v>359</v>
      </c>
      <c r="E4979" t="s">
        <v>91</v>
      </c>
      <c r="F4979" t="s">
        <v>713</v>
      </c>
      <c r="G4979">
        <v>0</v>
      </c>
      <c r="H4979">
        <v>0</v>
      </c>
    </row>
    <row r="4980" spans="1:8" x14ac:dyDescent="0.25">
      <c r="A4980" t="s">
        <v>628</v>
      </c>
      <c r="B4980" t="s">
        <v>324</v>
      </c>
      <c r="C4980" t="s">
        <v>325</v>
      </c>
      <c r="D4980" t="s">
        <v>664</v>
      </c>
      <c r="E4980" t="s">
        <v>91</v>
      </c>
      <c r="F4980" t="s">
        <v>713</v>
      </c>
      <c r="G4980">
        <v>0</v>
      </c>
      <c r="H4980">
        <v>0</v>
      </c>
    </row>
    <row r="4981" spans="1:8" x14ac:dyDescent="0.25">
      <c r="A4981" t="s">
        <v>628</v>
      </c>
      <c r="B4981" t="s">
        <v>282</v>
      </c>
      <c r="C4981" t="s">
        <v>283</v>
      </c>
      <c r="D4981" t="s">
        <v>665</v>
      </c>
      <c r="E4981" t="s">
        <v>91</v>
      </c>
      <c r="F4981" t="s">
        <v>713</v>
      </c>
      <c r="G4981">
        <v>0</v>
      </c>
      <c r="H4981">
        <v>0</v>
      </c>
    </row>
    <row r="4982" spans="1:8" x14ac:dyDescent="0.25">
      <c r="A4982" t="s">
        <v>628</v>
      </c>
      <c r="B4982" t="s">
        <v>240</v>
      </c>
      <c r="C4982" t="s">
        <v>241</v>
      </c>
      <c r="D4982" t="s">
        <v>666</v>
      </c>
      <c r="E4982" t="s">
        <v>91</v>
      </c>
      <c r="F4982" t="s">
        <v>713</v>
      </c>
      <c r="G4982">
        <v>0</v>
      </c>
      <c r="H4982">
        <v>0</v>
      </c>
    </row>
    <row r="4983" spans="1:8" x14ac:dyDescent="0.25">
      <c r="A4983" t="s">
        <v>628</v>
      </c>
      <c r="B4983">
        <v>17</v>
      </c>
      <c r="C4983" t="s">
        <v>424</v>
      </c>
      <c r="D4983" t="s">
        <v>560</v>
      </c>
      <c r="E4983" t="s">
        <v>79</v>
      </c>
      <c r="F4983" t="s">
        <v>713</v>
      </c>
      <c r="G4983">
        <v>0</v>
      </c>
      <c r="H4983">
        <v>0</v>
      </c>
    </row>
    <row r="4984" spans="1:8" x14ac:dyDescent="0.25">
      <c r="A4984" t="s">
        <v>628</v>
      </c>
      <c r="B4984" t="s">
        <v>138</v>
      </c>
      <c r="C4984" t="s">
        <v>139</v>
      </c>
      <c r="D4984" t="s">
        <v>667</v>
      </c>
      <c r="E4984" t="s">
        <v>91</v>
      </c>
      <c r="F4984" t="s">
        <v>713</v>
      </c>
      <c r="G4984">
        <v>0</v>
      </c>
      <c r="H4984">
        <v>0</v>
      </c>
    </row>
    <row r="4985" spans="1:8" x14ac:dyDescent="0.25">
      <c r="A4985" t="s">
        <v>628</v>
      </c>
      <c r="B4985" t="s">
        <v>186</v>
      </c>
      <c r="C4985" t="s">
        <v>187</v>
      </c>
      <c r="D4985" t="s">
        <v>668</v>
      </c>
      <c r="E4985" t="s">
        <v>91</v>
      </c>
      <c r="F4985" t="s">
        <v>713</v>
      </c>
      <c r="G4985">
        <v>0</v>
      </c>
      <c r="H4985">
        <v>0</v>
      </c>
    </row>
    <row r="4986" spans="1:8" x14ac:dyDescent="0.25">
      <c r="A4986" t="s">
        <v>628</v>
      </c>
      <c r="B4986">
        <v>18</v>
      </c>
      <c r="C4986" t="s">
        <v>425</v>
      </c>
      <c r="D4986" t="s">
        <v>561</v>
      </c>
      <c r="E4986" t="s">
        <v>79</v>
      </c>
      <c r="F4986" t="s">
        <v>713</v>
      </c>
      <c r="G4986">
        <v>0</v>
      </c>
      <c r="H4986">
        <v>0</v>
      </c>
    </row>
    <row r="4987" spans="1:8" x14ac:dyDescent="0.25">
      <c r="A4987" t="s">
        <v>628</v>
      </c>
      <c r="B4987" t="s">
        <v>270</v>
      </c>
      <c r="C4987" t="s">
        <v>271</v>
      </c>
      <c r="D4987" t="s">
        <v>272</v>
      </c>
      <c r="E4987" t="s">
        <v>91</v>
      </c>
      <c r="F4987" t="s">
        <v>713</v>
      </c>
      <c r="G4987">
        <v>0</v>
      </c>
      <c r="H4987">
        <v>0</v>
      </c>
    </row>
    <row r="4988" spans="1:8" x14ac:dyDescent="0.25">
      <c r="A4988" t="s">
        <v>628</v>
      </c>
      <c r="B4988" t="s">
        <v>414</v>
      </c>
      <c r="C4988" t="s">
        <v>415</v>
      </c>
      <c r="D4988" t="s">
        <v>416</v>
      </c>
      <c r="E4988" t="s">
        <v>91</v>
      </c>
      <c r="F4988" t="s">
        <v>713</v>
      </c>
      <c r="G4988">
        <v>0</v>
      </c>
      <c r="H4988">
        <v>0</v>
      </c>
    </row>
    <row r="4989" spans="1:8" x14ac:dyDescent="0.25">
      <c r="A4989" t="s">
        <v>628</v>
      </c>
      <c r="B4989" t="s">
        <v>345</v>
      </c>
      <c r="C4989" t="s">
        <v>346</v>
      </c>
      <c r="D4989" t="s">
        <v>669</v>
      </c>
      <c r="E4989" t="s">
        <v>91</v>
      </c>
      <c r="F4989" t="s">
        <v>713</v>
      </c>
      <c r="G4989">
        <v>0</v>
      </c>
      <c r="H4989">
        <v>0</v>
      </c>
    </row>
    <row r="4990" spans="1:8" x14ac:dyDescent="0.25">
      <c r="A4990" t="s">
        <v>628</v>
      </c>
      <c r="B4990" t="s">
        <v>189</v>
      </c>
      <c r="C4990" t="s">
        <v>190</v>
      </c>
      <c r="D4990" t="s">
        <v>670</v>
      </c>
      <c r="E4990" t="s">
        <v>91</v>
      </c>
      <c r="F4990" t="s">
        <v>713</v>
      </c>
      <c r="G4990">
        <v>0</v>
      </c>
      <c r="H4990">
        <v>0</v>
      </c>
    </row>
    <row r="4991" spans="1:8" x14ac:dyDescent="0.25">
      <c r="A4991" t="s">
        <v>628</v>
      </c>
      <c r="B4991">
        <v>40</v>
      </c>
      <c r="C4991" t="s">
        <v>447</v>
      </c>
      <c r="D4991" t="s">
        <v>583</v>
      </c>
      <c r="E4991" t="s">
        <v>79</v>
      </c>
      <c r="F4991" t="s">
        <v>713</v>
      </c>
      <c r="G4991">
        <v>0</v>
      </c>
      <c r="H4991">
        <v>0</v>
      </c>
    </row>
    <row r="4992" spans="1:8" x14ac:dyDescent="0.25">
      <c r="A4992" t="s">
        <v>628</v>
      </c>
      <c r="B4992" t="s">
        <v>168</v>
      </c>
      <c r="C4992" t="s">
        <v>169</v>
      </c>
      <c r="D4992" t="s">
        <v>671</v>
      </c>
      <c r="E4992" t="s">
        <v>91</v>
      </c>
      <c r="F4992" t="s">
        <v>713</v>
      </c>
      <c r="G4992">
        <v>0</v>
      </c>
      <c r="H4992">
        <v>0</v>
      </c>
    </row>
    <row r="4993" spans="1:8" x14ac:dyDescent="0.25">
      <c r="A4993" t="s">
        <v>628</v>
      </c>
      <c r="B4993">
        <v>19</v>
      </c>
      <c r="C4993" t="s">
        <v>426</v>
      </c>
      <c r="D4993" t="s">
        <v>562</v>
      </c>
      <c r="E4993" t="s">
        <v>79</v>
      </c>
      <c r="F4993" t="s">
        <v>713</v>
      </c>
      <c r="G4993">
        <v>0</v>
      </c>
      <c r="H4993">
        <v>0</v>
      </c>
    </row>
    <row r="4994" spans="1:8" x14ac:dyDescent="0.25">
      <c r="A4994" t="s">
        <v>628</v>
      </c>
      <c r="B4994" t="s">
        <v>210</v>
      </c>
      <c r="C4994" t="s">
        <v>211</v>
      </c>
      <c r="D4994" t="s">
        <v>672</v>
      </c>
      <c r="E4994" t="s">
        <v>91</v>
      </c>
      <c r="F4994" t="s">
        <v>713</v>
      </c>
      <c r="G4994">
        <v>0</v>
      </c>
      <c r="H4994">
        <v>0</v>
      </c>
    </row>
    <row r="4995" spans="1:8" x14ac:dyDescent="0.25">
      <c r="A4995" t="s">
        <v>628</v>
      </c>
      <c r="B4995" t="s">
        <v>135</v>
      </c>
      <c r="C4995" t="s">
        <v>136</v>
      </c>
      <c r="D4995" t="s">
        <v>673</v>
      </c>
      <c r="E4995" t="s">
        <v>91</v>
      </c>
      <c r="F4995" t="s">
        <v>713</v>
      </c>
      <c r="G4995">
        <v>0</v>
      </c>
      <c r="H4995">
        <v>0</v>
      </c>
    </row>
    <row r="4996" spans="1:8" x14ac:dyDescent="0.25">
      <c r="A4996" t="s">
        <v>628</v>
      </c>
      <c r="B4996">
        <v>20</v>
      </c>
      <c r="C4996" t="s">
        <v>427</v>
      </c>
      <c r="D4996" t="s">
        <v>563</v>
      </c>
      <c r="E4996" t="s">
        <v>79</v>
      </c>
      <c r="F4996" t="s">
        <v>713</v>
      </c>
      <c r="G4996">
        <v>0</v>
      </c>
      <c r="H4996">
        <v>0</v>
      </c>
    </row>
    <row r="4997" spans="1:8" x14ac:dyDescent="0.25">
      <c r="A4997" t="s">
        <v>628</v>
      </c>
      <c r="B4997" t="s">
        <v>159</v>
      </c>
      <c r="C4997" t="s">
        <v>160</v>
      </c>
      <c r="D4997" t="s">
        <v>161</v>
      </c>
      <c r="E4997" t="s">
        <v>91</v>
      </c>
      <c r="F4997" t="s">
        <v>713</v>
      </c>
      <c r="G4997">
        <v>0</v>
      </c>
      <c r="H4997">
        <v>0</v>
      </c>
    </row>
    <row r="4998" spans="1:8" x14ac:dyDescent="0.25">
      <c r="A4998" t="s">
        <v>628</v>
      </c>
      <c r="B4998">
        <v>21</v>
      </c>
      <c r="C4998" t="s">
        <v>428</v>
      </c>
      <c r="D4998" t="s">
        <v>564</v>
      </c>
      <c r="E4998" t="s">
        <v>79</v>
      </c>
      <c r="F4998" t="s">
        <v>713</v>
      </c>
      <c r="G4998">
        <v>0</v>
      </c>
      <c r="H4998">
        <v>0</v>
      </c>
    </row>
    <row r="4999" spans="1:8" x14ac:dyDescent="0.25">
      <c r="A4999" t="s">
        <v>628</v>
      </c>
      <c r="B4999" t="s">
        <v>120</v>
      </c>
      <c r="C4999" t="s">
        <v>121</v>
      </c>
      <c r="D4999" t="s">
        <v>674</v>
      </c>
      <c r="E4999" t="s">
        <v>91</v>
      </c>
      <c r="F4999" t="s">
        <v>713</v>
      </c>
      <c r="G4999">
        <v>0</v>
      </c>
      <c r="H4999">
        <v>0</v>
      </c>
    </row>
    <row r="5000" spans="1:8" x14ac:dyDescent="0.25">
      <c r="A5000" t="s">
        <v>628</v>
      </c>
      <c r="B5000" t="s">
        <v>171</v>
      </c>
      <c r="C5000" t="s">
        <v>172</v>
      </c>
      <c r="D5000" t="s">
        <v>675</v>
      </c>
      <c r="E5000" t="s">
        <v>91</v>
      </c>
      <c r="F5000" t="s">
        <v>713</v>
      </c>
      <c r="G5000">
        <v>0</v>
      </c>
      <c r="H5000">
        <v>0</v>
      </c>
    </row>
    <row r="5001" spans="1:8" x14ac:dyDescent="0.25">
      <c r="A5001" t="s">
        <v>628</v>
      </c>
      <c r="B5001">
        <v>37</v>
      </c>
      <c r="C5001" t="s">
        <v>444</v>
      </c>
      <c r="D5001" t="s">
        <v>580</v>
      </c>
      <c r="E5001" t="s">
        <v>79</v>
      </c>
      <c r="F5001" t="s">
        <v>713</v>
      </c>
      <c r="G5001">
        <v>0</v>
      </c>
      <c r="H5001">
        <v>20720</v>
      </c>
    </row>
    <row r="5002" spans="1:8" x14ac:dyDescent="0.25">
      <c r="A5002" t="s">
        <v>628</v>
      </c>
      <c r="B5002">
        <v>68</v>
      </c>
      <c r="C5002" t="s">
        <v>89</v>
      </c>
      <c r="D5002" t="s">
        <v>676</v>
      </c>
      <c r="E5002" t="s">
        <v>91</v>
      </c>
      <c r="F5002" t="s">
        <v>713</v>
      </c>
      <c r="G5002">
        <v>0</v>
      </c>
      <c r="H5002">
        <v>0</v>
      </c>
    </row>
    <row r="5003" spans="1:8" x14ac:dyDescent="0.25">
      <c r="A5003" t="s">
        <v>628</v>
      </c>
      <c r="B5003" t="s">
        <v>216</v>
      </c>
      <c r="C5003" t="s">
        <v>217</v>
      </c>
      <c r="D5003" t="s">
        <v>677</v>
      </c>
      <c r="E5003" t="s">
        <v>91</v>
      </c>
      <c r="F5003" t="s">
        <v>713</v>
      </c>
      <c r="G5003">
        <v>0</v>
      </c>
      <c r="H5003">
        <v>0</v>
      </c>
    </row>
    <row r="5004" spans="1:8" x14ac:dyDescent="0.25">
      <c r="A5004" t="s">
        <v>628</v>
      </c>
      <c r="B5004" t="s">
        <v>309</v>
      </c>
      <c r="C5004" t="s">
        <v>310</v>
      </c>
      <c r="D5004" t="s">
        <v>678</v>
      </c>
      <c r="E5004" t="s">
        <v>91</v>
      </c>
      <c r="F5004" t="s">
        <v>713</v>
      </c>
      <c r="G5004">
        <v>0</v>
      </c>
      <c r="H5004">
        <v>0</v>
      </c>
    </row>
    <row r="5005" spans="1:8" x14ac:dyDescent="0.25">
      <c r="A5005" t="s">
        <v>628</v>
      </c>
      <c r="B5005" t="s">
        <v>192</v>
      </c>
      <c r="C5005" t="s">
        <v>193</v>
      </c>
      <c r="D5005" t="s">
        <v>679</v>
      </c>
      <c r="E5005" t="s">
        <v>91</v>
      </c>
      <c r="F5005" t="s">
        <v>713</v>
      </c>
      <c r="G5005">
        <v>0</v>
      </c>
      <c r="H5005">
        <v>0</v>
      </c>
    </row>
    <row r="5006" spans="1:8" x14ac:dyDescent="0.25">
      <c r="A5006" t="s">
        <v>628</v>
      </c>
      <c r="B5006">
        <v>22</v>
      </c>
      <c r="C5006" t="s">
        <v>429</v>
      </c>
      <c r="D5006" t="s">
        <v>565</v>
      </c>
      <c r="E5006" t="s">
        <v>79</v>
      </c>
      <c r="F5006" t="s">
        <v>713</v>
      </c>
      <c r="G5006">
        <v>0</v>
      </c>
      <c r="H5006">
        <v>0</v>
      </c>
    </row>
    <row r="5007" spans="1:8" x14ac:dyDescent="0.25">
      <c r="A5007" t="s">
        <v>628</v>
      </c>
      <c r="B5007">
        <v>86</v>
      </c>
      <c r="C5007" t="s">
        <v>100</v>
      </c>
      <c r="D5007" t="s">
        <v>680</v>
      </c>
      <c r="E5007" t="s">
        <v>91</v>
      </c>
      <c r="F5007" t="s">
        <v>713</v>
      </c>
      <c r="G5007">
        <v>0</v>
      </c>
      <c r="H5007">
        <v>0</v>
      </c>
    </row>
    <row r="5008" spans="1:8" x14ac:dyDescent="0.25">
      <c r="A5008" t="s">
        <v>628</v>
      </c>
      <c r="B5008">
        <v>23</v>
      </c>
      <c r="C5008" t="s">
        <v>430</v>
      </c>
      <c r="D5008" t="s">
        <v>566</v>
      </c>
      <c r="E5008" t="s">
        <v>79</v>
      </c>
      <c r="F5008" t="s">
        <v>713</v>
      </c>
      <c r="G5008">
        <v>0</v>
      </c>
      <c r="H5008">
        <v>0</v>
      </c>
    </row>
    <row r="5009" spans="1:8" x14ac:dyDescent="0.25">
      <c r="A5009" t="s">
        <v>628</v>
      </c>
      <c r="B5009" t="s">
        <v>306</v>
      </c>
      <c r="C5009" t="s">
        <v>307</v>
      </c>
      <c r="D5009" t="s">
        <v>681</v>
      </c>
      <c r="E5009" t="s">
        <v>91</v>
      </c>
      <c r="F5009" t="s">
        <v>713</v>
      </c>
      <c r="G5009">
        <v>0</v>
      </c>
      <c r="H5009">
        <v>0</v>
      </c>
    </row>
    <row r="5010" spans="1:8" x14ac:dyDescent="0.25">
      <c r="A5010" t="s">
        <v>628</v>
      </c>
      <c r="B5010" t="s">
        <v>243</v>
      </c>
      <c r="C5010" t="s">
        <v>244</v>
      </c>
      <c r="D5010" t="s">
        <v>245</v>
      </c>
      <c r="E5010" t="s">
        <v>91</v>
      </c>
      <c r="F5010" t="s">
        <v>713</v>
      </c>
      <c r="G5010">
        <v>0</v>
      </c>
      <c r="H5010">
        <v>0</v>
      </c>
    </row>
    <row r="5011" spans="1:8" x14ac:dyDescent="0.25">
      <c r="A5011" t="s">
        <v>628</v>
      </c>
      <c r="B5011">
        <v>38</v>
      </c>
      <c r="C5011" t="s">
        <v>445</v>
      </c>
      <c r="D5011" t="s">
        <v>581</v>
      </c>
      <c r="E5011" t="s">
        <v>79</v>
      </c>
      <c r="F5011" t="s">
        <v>713</v>
      </c>
      <c r="G5011">
        <v>0</v>
      </c>
      <c r="H5011">
        <v>170195</v>
      </c>
    </row>
    <row r="5012" spans="1:8" x14ac:dyDescent="0.25">
      <c r="A5012" t="s">
        <v>628</v>
      </c>
      <c r="B5012" t="s">
        <v>246</v>
      </c>
      <c r="C5012" t="s">
        <v>247</v>
      </c>
      <c r="D5012" t="s">
        <v>248</v>
      </c>
      <c r="E5012" t="s">
        <v>91</v>
      </c>
      <c r="F5012" t="s">
        <v>713</v>
      </c>
      <c r="G5012">
        <v>0</v>
      </c>
      <c r="H5012">
        <v>0</v>
      </c>
    </row>
    <row r="5013" spans="1:8" x14ac:dyDescent="0.25">
      <c r="A5013" t="s">
        <v>628</v>
      </c>
      <c r="B5013" t="s">
        <v>123</v>
      </c>
      <c r="C5013" t="s">
        <v>124</v>
      </c>
      <c r="D5013" t="s">
        <v>682</v>
      </c>
      <c r="E5013" t="s">
        <v>91</v>
      </c>
      <c r="F5013" t="s">
        <v>713</v>
      </c>
      <c r="G5013">
        <v>0</v>
      </c>
      <c r="H5013">
        <v>0</v>
      </c>
    </row>
    <row r="5014" spans="1:8" x14ac:dyDescent="0.25">
      <c r="A5014" t="s">
        <v>628</v>
      </c>
      <c r="B5014" t="s">
        <v>162</v>
      </c>
      <c r="C5014" t="s">
        <v>163</v>
      </c>
      <c r="D5014" t="s">
        <v>683</v>
      </c>
      <c r="E5014" t="s">
        <v>91</v>
      </c>
      <c r="F5014" t="s">
        <v>713</v>
      </c>
      <c r="G5014">
        <v>0</v>
      </c>
      <c r="H5014">
        <v>0</v>
      </c>
    </row>
    <row r="5015" spans="1:8" x14ac:dyDescent="0.25">
      <c r="A5015" t="s">
        <v>628</v>
      </c>
      <c r="B5015" t="s">
        <v>405</v>
      </c>
      <c r="C5015" t="s">
        <v>406</v>
      </c>
      <c r="D5015" t="s">
        <v>684</v>
      </c>
      <c r="E5015" t="s">
        <v>91</v>
      </c>
      <c r="F5015" t="s">
        <v>713</v>
      </c>
      <c r="G5015">
        <v>0</v>
      </c>
      <c r="H5015">
        <v>0</v>
      </c>
    </row>
    <row r="5016" spans="1:8" x14ac:dyDescent="0.25">
      <c r="A5016" t="s">
        <v>628</v>
      </c>
      <c r="B5016" t="s">
        <v>195</v>
      </c>
      <c r="C5016" t="s">
        <v>196</v>
      </c>
      <c r="D5016" t="s">
        <v>685</v>
      </c>
      <c r="E5016" t="s">
        <v>91</v>
      </c>
      <c r="F5016" t="s">
        <v>713</v>
      </c>
      <c r="G5016">
        <v>0</v>
      </c>
      <c r="H5016">
        <v>0</v>
      </c>
    </row>
    <row r="5017" spans="1:8" x14ac:dyDescent="0.25">
      <c r="A5017" t="s">
        <v>628</v>
      </c>
      <c r="B5017">
        <v>24</v>
      </c>
      <c r="C5017" t="s">
        <v>431</v>
      </c>
      <c r="D5017" t="s">
        <v>567</v>
      </c>
      <c r="E5017" t="s">
        <v>79</v>
      </c>
      <c r="F5017" t="s">
        <v>713</v>
      </c>
      <c r="G5017">
        <v>0</v>
      </c>
      <c r="H5017">
        <v>0</v>
      </c>
    </row>
    <row r="5018" spans="1:8" x14ac:dyDescent="0.25">
      <c r="A5018" t="s">
        <v>628</v>
      </c>
      <c r="B5018" t="s">
        <v>249</v>
      </c>
      <c r="C5018" t="s">
        <v>250</v>
      </c>
      <c r="D5018" t="s">
        <v>686</v>
      </c>
      <c r="E5018" t="s">
        <v>91</v>
      </c>
      <c r="F5018" t="s">
        <v>713</v>
      </c>
      <c r="G5018">
        <v>0</v>
      </c>
      <c r="H5018">
        <v>0</v>
      </c>
    </row>
    <row r="5019" spans="1:8" x14ac:dyDescent="0.25">
      <c r="A5019" t="s">
        <v>628</v>
      </c>
      <c r="B5019" t="s">
        <v>366</v>
      </c>
      <c r="C5019" t="s">
        <v>367</v>
      </c>
      <c r="D5019" t="s">
        <v>687</v>
      </c>
      <c r="E5019" t="s">
        <v>91</v>
      </c>
      <c r="F5019" t="s">
        <v>713</v>
      </c>
      <c r="G5019">
        <v>0</v>
      </c>
      <c r="H5019">
        <v>0</v>
      </c>
    </row>
    <row r="5020" spans="1:8" x14ac:dyDescent="0.25">
      <c r="A5020" t="s">
        <v>628</v>
      </c>
      <c r="B5020">
        <v>36</v>
      </c>
      <c r="C5020" t="s">
        <v>443</v>
      </c>
      <c r="D5020" t="s">
        <v>579</v>
      </c>
      <c r="E5020" t="s">
        <v>79</v>
      </c>
      <c r="F5020" t="s">
        <v>713</v>
      </c>
      <c r="G5020">
        <v>0</v>
      </c>
      <c r="H5020">
        <v>166300</v>
      </c>
    </row>
    <row r="5021" spans="1:8" x14ac:dyDescent="0.25">
      <c r="A5021" t="s">
        <v>628</v>
      </c>
      <c r="B5021">
        <v>97</v>
      </c>
      <c r="C5021" t="s">
        <v>116</v>
      </c>
      <c r="D5021" t="s">
        <v>688</v>
      </c>
      <c r="E5021" t="s">
        <v>91</v>
      </c>
      <c r="F5021" t="s">
        <v>713</v>
      </c>
      <c r="G5021">
        <v>0</v>
      </c>
      <c r="H5021">
        <v>0</v>
      </c>
    </row>
    <row r="5022" spans="1:8" x14ac:dyDescent="0.25">
      <c r="A5022" t="s">
        <v>628</v>
      </c>
      <c r="B5022">
        <v>25</v>
      </c>
      <c r="C5022" t="s">
        <v>432</v>
      </c>
      <c r="D5022" t="s">
        <v>568</v>
      </c>
      <c r="E5022" t="s">
        <v>79</v>
      </c>
      <c r="F5022" t="s">
        <v>713</v>
      </c>
      <c r="G5022">
        <v>0</v>
      </c>
      <c r="H5022">
        <v>0</v>
      </c>
    </row>
    <row r="5023" spans="1:8" x14ac:dyDescent="0.25">
      <c r="A5023" t="s">
        <v>628</v>
      </c>
      <c r="B5023" t="s">
        <v>348</v>
      </c>
      <c r="C5023" t="s">
        <v>349</v>
      </c>
      <c r="D5023" t="s">
        <v>350</v>
      </c>
      <c r="E5023" t="s">
        <v>91</v>
      </c>
      <c r="F5023" t="s">
        <v>713</v>
      </c>
      <c r="G5023">
        <v>0</v>
      </c>
      <c r="H5023">
        <v>0</v>
      </c>
    </row>
    <row r="5024" spans="1:8" x14ac:dyDescent="0.25">
      <c r="A5024" t="s">
        <v>628</v>
      </c>
      <c r="B5024">
        <v>26</v>
      </c>
      <c r="C5024" t="s">
        <v>433</v>
      </c>
      <c r="D5024" t="s">
        <v>569</v>
      </c>
      <c r="E5024" t="s">
        <v>79</v>
      </c>
      <c r="F5024" t="s">
        <v>713</v>
      </c>
      <c r="G5024">
        <v>0</v>
      </c>
      <c r="H5024">
        <v>0</v>
      </c>
    </row>
    <row r="5025" spans="1:8" x14ac:dyDescent="0.25">
      <c r="A5025" t="s">
        <v>628</v>
      </c>
      <c r="B5025">
        <v>89</v>
      </c>
      <c r="C5025" t="s">
        <v>104</v>
      </c>
      <c r="D5025" t="s">
        <v>689</v>
      </c>
      <c r="E5025" t="s">
        <v>91</v>
      </c>
      <c r="F5025" t="s">
        <v>713</v>
      </c>
      <c r="G5025">
        <v>0</v>
      </c>
      <c r="H5025">
        <v>0</v>
      </c>
    </row>
    <row r="5026" spans="1:8" x14ac:dyDescent="0.25">
      <c r="A5026" t="s">
        <v>628</v>
      </c>
      <c r="B5026">
        <v>27</v>
      </c>
      <c r="C5026" t="s">
        <v>434</v>
      </c>
      <c r="D5026" t="s">
        <v>570</v>
      </c>
      <c r="E5026" t="s">
        <v>79</v>
      </c>
      <c r="F5026" t="s">
        <v>713</v>
      </c>
      <c r="G5026">
        <v>0</v>
      </c>
      <c r="H5026">
        <v>0</v>
      </c>
    </row>
    <row r="5027" spans="1:8" x14ac:dyDescent="0.25">
      <c r="A5027" t="s">
        <v>628</v>
      </c>
      <c r="B5027">
        <v>28</v>
      </c>
      <c r="C5027" t="s">
        <v>435</v>
      </c>
      <c r="D5027" t="s">
        <v>571</v>
      </c>
      <c r="E5027" t="s">
        <v>79</v>
      </c>
      <c r="F5027" t="s">
        <v>713</v>
      </c>
      <c r="G5027">
        <v>0</v>
      </c>
      <c r="H5027">
        <v>0</v>
      </c>
    </row>
    <row r="5028" spans="1:8" x14ac:dyDescent="0.25">
      <c r="A5028" t="s">
        <v>628</v>
      </c>
      <c r="B5028" t="s">
        <v>201</v>
      </c>
      <c r="C5028" t="s">
        <v>202</v>
      </c>
      <c r="D5028" t="s">
        <v>690</v>
      </c>
      <c r="E5028" t="s">
        <v>91</v>
      </c>
      <c r="F5028" t="s">
        <v>713</v>
      </c>
      <c r="G5028">
        <v>0</v>
      </c>
      <c r="H5028">
        <v>0</v>
      </c>
    </row>
    <row r="5029" spans="1:8" x14ac:dyDescent="0.25">
      <c r="A5029" t="s">
        <v>628</v>
      </c>
      <c r="B5029" t="s">
        <v>384</v>
      </c>
      <c r="C5029" t="s">
        <v>385</v>
      </c>
      <c r="D5029" t="s">
        <v>691</v>
      </c>
      <c r="E5029" t="s">
        <v>91</v>
      </c>
      <c r="F5029" t="s">
        <v>713</v>
      </c>
      <c r="G5029">
        <v>0</v>
      </c>
      <c r="H5029">
        <v>0</v>
      </c>
    </row>
    <row r="5030" spans="1:8" x14ac:dyDescent="0.25">
      <c r="A5030" t="s">
        <v>628</v>
      </c>
      <c r="B5030" t="s">
        <v>144</v>
      </c>
      <c r="C5030" t="s">
        <v>145</v>
      </c>
      <c r="D5030" t="s">
        <v>692</v>
      </c>
      <c r="E5030" t="s">
        <v>91</v>
      </c>
      <c r="F5030" t="s">
        <v>713</v>
      </c>
      <c r="G5030">
        <v>0</v>
      </c>
      <c r="H5030">
        <v>0</v>
      </c>
    </row>
    <row r="5031" spans="1:8" x14ac:dyDescent="0.25">
      <c r="A5031" t="s">
        <v>628</v>
      </c>
      <c r="B5031" t="s">
        <v>129</v>
      </c>
      <c r="C5031" t="s">
        <v>130</v>
      </c>
      <c r="D5031" t="s">
        <v>693</v>
      </c>
      <c r="E5031" t="s">
        <v>91</v>
      </c>
      <c r="F5031" t="s">
        <v>713</v>
      </c>
      <c r="G5031">
        <v>0</v>
      </c>
      <c r="H5031">
        <v>0</v>
      </c>
    </row>
    <row r="5032" spans="1:8" x14ac:dyDescent="0.25">
      <c r="A5032" t="s">
        <v>628</v>
      </c>
      <c r="B5032" t="s">
        <v>204</v>
      </c>
      <c r="C5032" t="s">
        <v>205</v>
      </c>
      <c r="D5032" t="s">
        <v>694</v>
      </c>
      <c r="E5032" t="s">
        <v>91</v>
      </c>
      <c r="F5032" t="s">
        <v>713</v>
      </c>
      <c r="G5032">
        <v>0</v>
      </c>
      <c r="H5032">
        <v>0</v>
      </c>
    </row>
    <row r="5033" spans="1:8" x14ac:dyDescent="0.25">
      <c r="A5033" t="s">
        <v>628</v>
      </c>
      <c r="B5033" t="s">
        <v>354</v>
      </c>
      <c r="C5033" t="s">
        <v>355</v>
      </c>
      <c r="D5033" t="s">
        <v>356</v>
      </c>
      <c r="E5033" t="s">
        <v>91</v>
      </c>
      <c r="F5033" t="s">
        <v>713</v>
      </c>
      <c r="G5033">
        <v>0</v>
      </c>
      <c r="H5033">
        <v>0</v>
      </c>
    </row>
    <row r="5034" spans="1:8" x14ac:dyDescent="0.25">
      <c r="A5034" t="s">
        <v>628</v>
      </c>
      <c r="B5034" t="s">
        <v>261</v>
      </c>
      <c r="C5034" t="s">
        <v>262</v>
      </c>
      <c r="D5034" t="s">
        <v>695</v>
      </c>
      <c r="E5034" t="s">
        <v>91</v>
      </c>
      <c r="F5034" t="s">
        <v>713</v>
      </c>
      <c r="G5034">
        <v>0</v>
      </c>
      <c r="H5034">
        <v>0</v>
      </c>
    </row>
    <row r="5035" spans="1:8" x14ac:dyDescent="0.25">
      <c r="A5035" t="s">
        <v>628</v>
      </c>
      <c r="B5035">
        <v>94</v>
      </c>
      <c r="C5035" t="s">
        <v>112</v>
      </c>
      <c r="D5035" t="s">
        <v>696</v>
      </c>
      <c r="E5035" t="s">
        <v>91</v>
      </c>
      <c r="F5035" t="s">
        <v>713</v>
      </c>
      <c r="G5035">
        <v>0</v>
      </c>
      <c r="H5035">
        <v>0</v>
      </c>
    </row>
    <row r="5036" spans="1:8" x14ac:dyDescent="0.25">
      <c r="A5036" t="s">
        <v>628</v>
      </c>
      <c r="B5036">
        <v>95</v>
      </c>
      <c r="C5036" t="s">
        <v>114</v>
      </c>
      <c r="D5036" t="s">
        <v>115</v>
      </c>
      <c r="E5036" t="s">
        <v>91</v>
      </c>
      <c r="F5036" t="s">
        <v>713</v>
      </c>
      <c r="G5036">
        <v>0</v>
      </c>
      <c r="H5036">
        <v>0</v>
      </c>
    </row>
    <row r="5037" spans="1:8" x14ac:dyDescent="0.25">
      <c r="A5037" t="s">
        <v>628</v>
      </c>
      <c r="B5037">
        <v>29</v>
      </c>
      <c r="C5037" t="s">
        <v>436</v>
      </c>
      <c r="D5037" t="s">
        <v>572</v>
      </c>
      <c r="E5037" t="s">
        <v>79</v>
      </c>
      <c r="F5037" t="s">
        <v>713</v>
      </c>
      <c r="G5037">
        <v>0</v>
      </c>
      <c r="H5037">
        <v>0</v>
      </c>
    </row>
    <row r="5038" spans="1:8" x14ac:dyDescent="0.25">
      <c r="A5038" t="s">
        <v>628</v>
      </c>
      <c r="B5038">
        <v>30</v>
      </c>
      <c r="C5038" t="s">
        <v>437</v>
      </c>
      <c r="D5038" t="s">
        <v>573</v>
      </c>
      <c r="E5038" t="s">
        <v>79</v>
      </c>
      <c r="F5038" t="s">
        <v>713</v>
      </c>
      <c r="G5038">
        <v>0</v>
      </c>
      <c r="H5038">
        <v>70000</v>
      </c>
    </row>
    <row r="5039" spans="1:8" x14ac:dyDescent="0.25">
      <c r="A5039" t="s">
        <v>628</v>
      </c>
      <c r="B5039" t="s">
        <v>147</v>
      </c>
      <c r="C5039" t="s">
        <v>148</v>
      </c>
      <c r="D5039" t="s">
        <v>697</v>
      </c>
      <c r="E5039" t="s">
        <v>91</v>
      </c>
      <c r="F5039" t="s">
        <v>713</v>
      </c>
      <c r="G5039">
        <v>0</v>
      </c>
      <c r="H5039">
        <v>0</v>
      </c>
    </row>
    <row r="5040" spans="1:8" x14ac:dyDescent="0.25">
      <c r="A5040" t="s">
        <v>628</v>
      </c>
      <c r="B5040">
        <v>31</v>
      </c>
      <c r="C5040" t="s">
        <v>438</v>
      </c>
      <c r="D5040" t="s">
        <v>574</v>
      </c>
      <c r="E5040" t="s">
        <v>79</v>
      </c>
      <c r="F5040" t="s">
        <v>713</v>
      </c>
      <c r="G5040">
        <v>0</v>
      </c>
      <c r="H5040">
        <v>0</v>
      </c>
    </row>
    <row r="5041" spans="1:8" x14ac:dyDescent="0.25">
      <c r="A5041" t="s">
        <v>628</v>
      </c>
      <c r="B5041">
        <v>92</v>
      </c>
      <c r="C5041" t="s">
        <v>108</v>
      </c>
      <c r="D5041" t="s">
        <v>698</v>
      </c>
      <c r="E5041" t="s">
        <v>91</v>
      </c>
      <c r="F5041" t="s">
        <v>713</v>
      </c>
      <c r="G5041">
        <v>0</v>
      </c>
      <c r="H5041">
        <v>0</v>
      </c>
    </row>
    <row r="5042" spans="1:8" x14ac:dyDescent="0.25">
      <c r="A5042" t="s">
        <v>628</v>
      </c>
      <c r="B5042" t="s">
        <v>315</v>
      </c>
      <c r="C5042" t="s">
        <v>316</v>
      </c>
      <c r="D5042" t="s">
        <v>699</v>
      </c>
      <c r="E5042" t="s">
        <v>91</v>
      </c>
      <c r="F5042" t="s">
        <v>713</v>
      </c>
      <c r="G5042">
        <v>0</v>
      </c>
      <c r="H5042">
        <v>0</v>
      </c>
    </row>
    <row r="5043" spans="1:8" x14ac:dyDescent="0.25">
      <c r="A5043" t="s">
        <v>628</v>
      </c>
      <c r="B5043">
        <v>91</v>
      </c>
      <c r="C5043" t="s">
        <v>106</v>
      </c>
      <c r="D5043" t="s">
        <v>107</v>
      </c>
      <c r="E5043" t="s">
        <v>91</v>
      </c>
      <c r="F5043" t="s">
        <v>713</v>
      </c>
      <c r="G5043">
        <v>0</v>
      </c>
      <c r="H5043">
        <v>0</v>
      </c>
    </row>
    <row r="5044" spans="1:8" x14ac:dyDescent="0.25">
      <c r="A5044" t="s">
        <v>628</v>
      </c>
      <c r="B5044" t="s">
        <v>336</v>
      </c>
      <c r="C5044" t="s">
        <v>337</v>
      </c>
      <c r="D5044" t="s">
        <v>700</v>
      </c>
      <c r="E5044" t="s">
        <v>91</v>
      </c>
      <c r="F5044" t="s">
        <v>713</v>
      </c>
      <c r="G5044">
        <v>0</v>
      </c>
      <c r="H5044">
        <v>0</v>
      </c>
    </row>
    <row r="5045" spans="1:8" x14ac:dyDescent="0.25">
      <c r="A5045" t="s">
        <v>628</v>
      </c>
      <c r="B5045" t="s">
        <v>297</v>
      </c>
      <c r="C5045" t="s">
        <v>298</v>
      </c>
      <c r="D5045" t="s">
        <v>701</v>
      </c>
      <c r="E5045" t="s">
        <v>91</v>
      </c>
      <c r="F5045" t="s">
        <v>713</v>
      </c>
      <c r="G5045">
        <v>0</v>
      </c>
      <c r="H5045">
        <v>0</v>
      </c>
    </row>
    <row r="5046" spans="1:8" x14ac:dyDescent="0.25">
      <c r="A5046" t="s">
        <v>628</v>
      </c>
      <c r="B5046" t="s">
        <v>363</v>
      </c>
      <c r="C5046" t="s">
        <v>364</v>
      </c>
      <c r="D5046" t="s">
        <v>365</v>
      </c>
      <c r="E5046" t="s">
        <v>91</v>
      </c>
      <c r="F5046" t="s">
        <v>713</v>
      </c>
      <c r="G5046">
        <v>0</v>
      </c>
      <c r="H5046">
        <v>0</v>
      </c>
    </row>
    <row r="5047" spans="1:8" x14ac:dyDescent="0.25">
      <c r="A5047" t="s">
        <v>628</v>
      </c>
      <c r="B5047" t="s">
        <v>258</v>
      </c>
      <c r="C5047" t="s">
        <v>259</v>
      </c>
      <c r="D5047" t="s">
        <v>260</v>
      </c>
      <c r="E5047" t="s">
        <v>91</v>
      </c>
      <c r="F5047" t="s">
        <v>713</v>
      </c>
      <c r="G5047">
        <v>0</v>
      </c>
      <c r="H5047">
        <v>0</v>
      </c>
    </row>
    <row r="5048" spans="1:8" x14ac:dyDescent="0.25">
      <c r="A5048" t="s">
        <v>628</v>
      </c>
      <c r="B5048" t="s">
        <v>312</v>
      </c>
      <c r="C5048" t="s">
        <v>313</v>
      </c>
      <c r="D5048" t="s">
        <v>702</v>
      </c>
      <c r="E5048" t="s">
        <v>91</v>
      </c>
      <c r="F5048" t="s">
        <v>713</v>
      </c>
      <c r="G5048">
        <v>0</v>
      </c>
      <c r="H5048">
        <v>0</v>
      </c>
    </row>
    <row r="5049" spans="1:8" x14ac:dyDescent="0.25">
      <c r="A5049" t="s">
        <v>628</v>
      </c>
      <c r="B5049" t="s">
        <v>360</v>
      </c>
      <c r="C5049" t="s">
        <v>361</v>
      </c>
      <c r="D5049" t="s">
        <v>703</v>
      </c>
      <c r="E5049" t="s">
        <v>91</v>
      </c>
      <c r="F5049" t="s">
        <v>713</v>
      </c>
      <c r="G5049">
        <v>0</v>
      </c>
      <c r="H5049">
        <v>0</v>
      </c>
    </row>
    <row r="5050" spans="1:8" x14ac:dyDescent="0.25">
      <c r="A5050" t="s">
        <v>628</v>
      </c>
      <c r="B5050" t="s">
        <v>252</v>
      </c>
      <c r="C5050" t="s">
        <v>253</v>
      </c>
      <c r="D5050" t="s">
        <v>704</v>
      </c>
      <c r="E5050" t="s">
        <v>91</v>
      </c>
      <c r="F5050" t="s">
        <v>713</v>
      </c>
      <c r="G5050">
        <v>0</v>
      </c>
      <c r="H5050">
        <v>0</v>
      </c>
    </row>
    <row r="5051" spans="1:8" x14ac:dyDescent="0.25">
      <c r="A5051" t="s">
        <v>628</v>
      </c>
      <c r="B5051" t="s">
        <v>276</v>
      </c>
      <c r="C5051" t="s">
        <v>277</v>
      </c>
      <c r="D5051" t="s">
        <v>705</v>
      </c>
      <c r="E5051" t="s">
        <v>91</v>
      </c>
      <c r="F5051" t="s">
        <v>713</v>
      </c>
      <c r="G5051">
        <v>0</v>
      </c>
      <c r="H5051">
        <v>0</v>
      </c>
    </row>
    <row r="5052" spans="1:8" x14ac:dyDescent="0.25">
      <c r="A5052" t="s">
        <v>628</v>
      </c>
      <c r="B5052" t="s">
        <v>327</v>
      </c>
      <c r="C5052" t="s">
        <v>328</v>
      </c>
      <c r="D5052" t="s">
        <v>329</v>
      </c>
      <c r="E5052" t="s">
        <v>91</v>
      </c>
      <c r="F5052" t="s">
        <v>713</v>
      </c>
      <c r="G5052">
        <v>0</v>
      </c>
      <c r="H5052">
        <v>0</v>
      </c>
    </row>
    <row r="5053" spans="1:8" x14ac:dyDescent="0.25">
      <c r="A5053" t="s">
        <v>628</v>
      </c>
      <c r="B5053">
        <v>81</v>
      </c>
      <c r="C5053" t="s">
        <v>94</v>
      </c>
      <c r="D5053" t="s">
        <v>95</v>
      </c>
      <c r="E5053" t="s">
        <v>91</v>
      </c>
      <c r="F5053" t="s">
        <v>713</v>
      </c>
      <c r="G5053">
        <v>0</v>
      </c>
      <c r="H5053">
        <v>0</v>
      </c>
    </row>
    <row r="5054" spans="1:8" x14ac:dyDescent="0.25">
      <c r="A5054" t="s">
        <v>628</v>
      </c>
      <c r="B5054" t="s">
        <v>378</v>
      </c>
      <c r="C5054" t="s">
        <v>379</v>
      </c>
      <c r="D5054" t="s">
        <v>380</v>
      </c>
      <c r="E5054" t="s">
        <v>91</v>
      </c>
      <c r="F5054" t="s">
        <v>713</v>
      </c>
      <c r="G5054">
        <v>0</v>
      </c>
      <c r="H5054">
        <v>0</v>
      </c>
    </row>
    <row r="5055" spans="1:8" x14ac:dyDescent="0.25">
      <c r="A5055" t="s">
        <v>628</v>
      </c>
      <c r="B5055">
        <v>32</v>
      </c>
      <c r="C5055" t="s">
        <v>439</v>
      </c>
      <c r="D5055" t="s">
        <v>706</v>
      </c>
      <c r="E5055" t="s">
        <v>79</v>
      </c>
      <c r="F5055" t="s">
        <v>713</v>
      </c>
      <c r="G5055">
        <v>0</v>
      </c>
      <c r="H5055">
        <v>0</v>
      </c>
    </row>
    <row r="5056" spans="1:8" x14ac:dyDescent="0.25">
      <c r="A5056" t="s">
        <v>628</v>
      </c>
      <c r="B5056" t="s">
        <v>156</v>
      </c>
      <c r="C5056" t="s">
        <v>157</v>
      </c>
      <c r="D5056" t="s">
        <v>575</v>
      </c>
      <c r="E5056" t="s">
        <v>91</v>
      </c>
      <c r="F5056" t="s">
        <v>713</v>
      </c>
      <c r="G5056">
        <v>0</v>
      </c>
      <c r="H5056">
        <v>0</v>
      </c>
    </row>
    <row r="5057" spans="1:8" x14ac:dyDescent="0.25">
      <c r="A5057" t="s">
        <v>628</v>
      </c>
      <c r="B5057" t="s">
        <v>372</v>
      </c>
      <c r="C5057" t="s">
        <v>373</v>
      </c>
      <c r="D5057" t="s">
        <v>707</v>
      </c>
      <c r="E5057" t="s">
        <v>91</v>
      </c>
      <c r="F5057" t="s">
        <v>713</v>
      </c>
      <c r="G5057">
        <v>0</v>
      </c>
      <c r="H5057">
        <v>0</v>
      </c>
    </row>
    <row r="5058" spans="1:8" x14ac:dyDescent="0.25">
      <c r="A5058" t="s">
        <v>628</v>
      </c>
      <c r="B5058">
        <v>33</v>
      </c>
      <c r="C5058" t="s">
        <v>440</v>
      </c>
      <c r="D5058" t="s">
        <v>576</v>
      </c>
      <c r="E5058" t="s">
        <v>79</v>
      </c>
      <c r="F5058" t="s">
        <v>713</v>
      </c>
      <c r="G5058">
        <v>0</v>
      </c>
      <c r="H5058">
        <v>0</v>
      </c>
    </row>
    <row r="5059" spans="1:8" x14ac:dyDescent="0.25">
      <c r="A5059" t="s">
        <v>628</v>
      </c>
      <c r="B5059">
        <v>34</v>
      </c>
      <c r="C5059" t="s">
        <v>441</v>
      </c>
      <c r="D5059" t="s">
        <v>577</v>
      </c>
      <c r="E5059" t="s">
        <v>79</v>
      </c>
      <c r="F5059" t="s">
        <v>713</v>
      </c>
      <c r="G5059">
        <v>0</v>
      </c>
      <c r="H5059">
        <v>0</v>
      </c>
    </row>
    <row r="5060" spans="1:8" x14ac:dyDescent="0.25">
      <c r="A5060" t="s">
        <v>628</v>
      </c>
      <c r="B5060">
        <v>35</v>
      </c>
      <c r="C5060" t="s">
        <v>442</v>
      </c>
      <c r="D5060" t="s">
        <v>578</v>
      </c>
      <c r="E5060" t="s">
        <v>79</v>
      </c>
      <c r="F5060" t="s">
        <v>713</v>
      </c>
      <c r="G5060">
        <v>0</v>
      </c>
      <c r="H5060">
        <v>0</v>
      </c>
    </row>
    <row r="5061" spans="1:8" x14ac:dyDescent="0.25">
      <c r="A5061" t="s">
        <v>628</v>
      </c>
      <c r="B5061" t="s">
        <v>288</v>
      </c>
      <c r="C5061" t="s">
        <v>289</v>
      </c>
      <c r="D5061" t="s">
        <v>708</v>
      </c>
      <c r="E5061" t="s">
        <v>91</v>
      </c>
      <c r="F5061" t="s">
        <v>713</v>
      </c>
      <c r="G5061">
        <v>0</v>
      </c>
      <c r="H5061">
        <v>0</v>
      </c>
    </row>
    <row r="5062" spans="1:8" x14ac:dyDescent="0.25">
      <c r="A5062" t="s">
        <v>628</v>
      </c>
      <c r="B5062" t="s">
        <v>333</v>
      </c>
      <c r="C5062" t="s">
        <v>334</v>
      </c>
      <c r="D5062" t="s">
        <v>709</v>
      </c>
      <c r="E5062" t="s">
        <v>91</v>
      </c>
      <c r="F5062" t="s">
        <v>713</v>
      </c>
      <c r="G5062">
        <v>0</v>
      </c>
      <c r="H5062">
        <v>0</v>
      </c>
    </row>
    <row r="5063" spans="1:8" x14ac:dyDescent="0.25">
      <c r="A5063" t="s">
        <v>628</v>
      </c>
      <c r="B5063" t="s">
        <v>330</v>
      </c>
      <c r="C5063" t="s">
        <v>331</v>
      </c>
      <c r="D5063" t="s">
        <v>710</v>
      </c>
      <c r="E5063" t="s">
        <v>91</v>
      </c>
      <c r="F5063" t="s">
        <v>713</v>
      </c>
      <c r="G5063">
        <v>0</v>
      </c>
      <c r="H5063">
        <v>0</v>
      </c>
    </row>
    <row r="5064" spans="1:8" x14ac:dyDescent="0.25">
      <c r="A5064" t="s">
        <v>628</v>
      </c>
      <c r="B5064">
        <v>41</v>
      </c>
      <c r="C5064" t="s">
        <v>489</v>
      </c>
      <c r="D5064" t="s">
        <v>711</v>
      </c>
      <c r="E5064" t="s">
        <v>453</v>
      </c>
      <c r="F5064" t="s">
        <v>713</v>
      </c>
      <c r="G5064">
        <v>0</v>
      </c>
      <c r="H5064">
        <v>0</v>
      </c>
    </row>
    <row r="5065" spans="1:8" x14ac:dyDescent="0.25">
      <c r="A5065" t="s">
        <v>628</v>
      </c>
      <c r="B5065">
        <v>70</v>
      </c>
      <c r="C5065" t="s">
        <v>498</v>
      </c>
      <c r="D5065" t="s">
        <v>613</v>
      </c>
      <c r="E5065" t="s">
        <v>453</v>
      </c>
      <c r="F5065" t="s">
        <v>713</v>
      </c>
      <c r="G5065">
        <v>0</v>
      </c>
      <c r="H5065">
        <v>0</v>
      </c>
    </row>
    <row r="5066" spans="1:8" x14ac:dyDescent="0.25">
      <c r="A5066" t="s">
        <v>628</v>
      </c>
      <c r="B5066">
        <v>71</v>
      </c>
      <c r="C5066" t="s">
        <v>499</v>
      </c>
      <c r="D5066" t="s">
        <v>614</v>
      </c>
      <c r="E5066" t="s">
        <v>453</v>
      </c>
      <c r="F5066" t="s">
        <v>713</v>
      </c>
      <c r="G5066">
        <v>0</v>
      </c>
      <c r="H5066">
        <v>0</v>
      </c>
    </row>
    <row r="5067" spans="1:8" x14ac:dyDescent="0.25">
      <c r="A5067" t="s">
        <v>628</v>
      </c>
      <c r="B5067">
        <v>72</v>
      </c>
      <c r="C5067" t="s">
        <v>601</v>
      </c>
      <c r="D5067" t="s">
        <v>615</v>
      </c>
      <c r="E5067" t="s">
        <v>453</v>
      </c>
      <c r="F5067" t="s">
        <v>713</v>
      </c>
      <c r="G5067">
        <v>0</v>
      </c>
      <c r="H5067">
        <v>0</v>
      </c>
    </row>
    <row r="5068" spans="1:8" x14ac:dyDescent="0.25">
      <c r="A5068" t="s">
        <v>628</v>
      </c>
      <c r="B5068">
        <v>73</v>
      </c>
      <c r="C5068" t="s">
        <v>500</v>
      </c>
      <c r="D5068" t="s">
        <v>616</v>
      </c>
      <c r="E5068" t="s">
        <v>453</v>
      </c>
      <c r="F5068" t="s">
        <v>713</v>
      </c>
      <c r="G5068">
        <v>0</v>
      </c>
      <c r="H5068">
        <v>0</v>
      </c>
    </row>
    <row r="5069" spans="1:8" x14ac:dyDescent="0.25">
      <c r="A5069" t="s">
        <v>628</v>
      </c>
      <c r="B5069" t="s">
        <v>408</v>
      </c>
      <c r="C5069" t="s">
        <v>409</v>
      </c>
      <c r="D5069" t="s">
        <v>410</v>
      </c>
      <c r="E5069" t="s">
        <v>91</v>
      </c>
      <c r="F5069" t="s">
        <v>714</v>
      </c>
      <c r="G5069">
        <v>0</v>
      </c>
      <c r="H5069">
        <v>3870.18</v>
      </c>
    </row>
    <row r="5070" spans="1:8" x14ac:dyDescent="0.25">
      <c r="A5070" t="s">
        <v>628</v>
      </c>
      <c r="B5070">
        <v>1</v>
      </c>
      <c r="C5070" t="s">
        <v>78</v>
      </c>
      <c r="D5070" t="s">
        <v>543</v>
      </c>
      <c r="E5070" t="s">
        <v>79</v>
      </c>
      <c r="F5070" t="s">
        <v>714</v>
      </c>
      <c r="G5070">
        <v>0</v>
      </c>
      <c r="H5070">
        <v>400389.56</v>
      </c>
    </row>
    <row r="5071" spans="1:8" x14ac:dyDescent="0.25">
      <c r="A5071" t="s">
        <v>628</v>
      </c>
      <c r="B5071" t="s">
        <v>381</v>
      </c>
      <c r="C5071" t="s">
        <v>382</v>
      </c>
      <c r="D5071" t="s">
        <v>383</v>
      </c>
      <c r="E5071" t="s">
        <v>91</v>
      </c>
      <c r="F5071" t="s">
        <v>714</v>
      </c>
      <c r="G5071">
        <v>0</v>
      </c>
      <c r="H5071">
        <v>0</v>
      </c>
    </row>
    <row r="5072" spans="1:8" x14ac:dyDescent="0.25">
      <c r="A5072" t="s">
        <v>628</v>
      </c>
      <c r="B5072" t="s">
        <v>165</v>
      </c>
      <c r="C5072" t="s">
        <v>166</v>
      </c>
      <c r="D5072" t="s">
        <v>630</v>
      </c>
      <c r="E5072" t="s">
        <v>91</v>
      </c>
      <c r="F5072" t="s">
        <v>714</v>
      </c>
      <c r="G5072">
        <v>0</v>
      </c>
      <c r="H5072">
        <v>9030.42</v>
      </c>
    </row>
    <row r="5073" spans="1:8" x14ac:dyDescent="0.25">
      <c r="A5073" t="s">
        <v>628</v>
      </c>
      <c r="B5073">
        <v>74</v>
      </c>
      <c r="C5073" t="s">
        <v>92</v>
      </c>
      <c r="D5073" t="s">
        <v>631</v>
      </c>
      <c r="E5073" t="s">
        <v>91</v>
      </c>
      <c r="F5073" t="s">
        <v>714</v>
      </c>
      <c r="G5073">
        <v>0</v>
      </c>
      <c r="H5073">
        <v>26661.24</v>
      </c>
    </row>
    <row r="5074" spans="1:8" x14ac:dyDescent="0.25">
      <c r="A5074" t="s">
        <v>628</v>
      </c>
      <c r="B5074" t="s">
        <v>594</v>
      </c>
      <c r="C5074" t="s">
        <v>595</v>
      </c>
      <c r="D5074" t="s">
        <v>632</v>
      </c>
      <c r="E5074" t="s">
        <v>91</v>
      </c>
      <c r="F5074" t="s">
        <v>714</v>
      </c>
      <c r="G5074">
        <v>0</v>
      </c>
      <c r="H5074">
        <v>0</v>
      </c>
    </row>
    <row r="5075" spans="1:8" x14ac:dyDescent="0.25">
      <c r="A5075" t="s">
        <v>628</v>
      </c>
      <c r="B5075">
        <v>83</v>
      </c>
      <c r="C5075" t="s">
        <v>98</v>
      </c>
      <c r="D5075" t="s">
        <v>633</v>
      </c>
      <c r="E5075" t="s">
        <v>91</v>
      </c>
      <c r="F5075" t="s">
        <v>714</v>
      </c>
      <c r="G5075">
        <v>0</v>
      </c>
      <c r="H5075">
        <v>0</v>
      </c>
    </row>
    <row r="5076" spans="1:8" x14ac:dyDescent="0.25">
      <c r="A5076" t="s">
        <v>628</v>
      </c>
      <c r="B5076" t="s">
        <v>339</v>
      </c>
      <c r="C5076" t="s">
        <v>340</v>
      </c>
      <c r="D5076" t="s">
        <v>634</v>
      </c>
      <c r="E5076" t="s">
        <v>91</v>
      </c>
      <c r="F5076" t="s">
        <v>714</v>
      </c>
      <c r="G5076">
        <v>0</v>
      </c>
      <c r="H5076">
        <v>23221.08</v>
      </c>
    </row>
    <row r="5077" spans="1:8" x14ac:dyDescent="0.25">
      <c r="A5077" t="s">
        <v>628</v>
      </c>
      <c r="B5077" t="s">
        <v>369</v>
      </c>
      <c r="C5077" t="s">
        <v>370</v>
      </c>
      <c r="D5077" t="s">
        <v>371</v>
      </c>
      <c r="E5077" t="s">
        <v>91</v>
      </c>
      <c r="F5077" t="s">
        <v>714</v>
      </c>
      <c r="G5077">
        <v>0</v>
      </c>
      <c r="H5077">
        <v>7740.36</v>
      </c>
    </row>
    <row r="5078" spans="1:8" x14ac:dyDescent="0.25">
      <c r="A5078" t="s">
        <v>628</v>
      </c>
      <c r="B5078" t="s">
        <v>387</v>
      </c>
      <c r="C5078" t="s">
        <v>388</v>
      </c>
      <c r="D5078" t="s">
        <v>635</v>
      </c>
      <c r="E5078" t="s">
        <v>91</v>
      </c>
      <c r="F5078" t="s">
        <v>714</v>
      </c>
      <c r="G5078">
        <v>0</v>
      </c>
      <c r="H5078">
        <v>5590.26</v>
      </c>
    </row>
    <row r="5079" spans="1:8" x14ac:dyDescent="0.25">
      <c r="A5079" t="s">
        <v>628</v>
      </c>
      <c r="B5079" t="s">
        <v>279</v>
      </c>
      <c r="C5079" t="s">
        <v>280</v>
      </c>
      <c r="D5079" t="s">
        <v>636</v>
      </c>
      <c r="E5079" t="s">
        <v>91</v>
      </c>
      <c r="F5079" t="s">
        <v>714</v>
      </c>
      <c r="G5079">
        <v>0</v>
      </c>
      <c r="H5079">
        <v>1720.08</v>
      </c>
    </row>
    <row r="5080" spans="1:8" x14ac:dyDescent="0.25">
      <c r="A5080" t="s">
        <v>628</v>
      </c>
      <c r="B5080">
        <v>2</v>
      </c>
      <c r="C5080" t="s">
        <v>81</v>
      </c>
      <c r="D5080" t="s">
        <v>545</v>
      </c>
      <c r="E5080" t="s">
        <v>79</v>
      </c>
      <c r="F5080" t="s">
        <v>714</v>
      </c>
      <c r="G5080">
        <v>0</v>
      </c>
      <c r="H5080">
        <v>11180.52</v>
      </c>
    </row>
    <row r="5081" spans="1:8" x14ac:dyDescent="0.25">
      <c r="A5081" t="s">
        <v>628</v>
      </c>
      <c r="B5081" t="s">
        <v>153</v>
      </c>
      <c r="C5081" t="s">
        <v>154</v>
      </c>
      <c r="D5081" t="s">
        <v>637</v>
      </c>
      <c r="E5081" t="s">
        <v>91</v>
      </c>
      <c r="F5081" t="s">
        <v>714</v>
      </c>
      <c r="G5081">
        <v>0</v>
      </c>
      <c r="H5081">
        <v>6450.3</v>
      </c>
    </row>
    <row r="5082" spans="1:8" x14ac:dyDescent="0.25">
      <c r="A5082" t="s">
        <v>628</v>
      </c>
      <c r="B5082" t="s">
        <v>399</v>
      </c>
      <c r="C5082" t="s">
        <v>400</v>
      </c>
      <c r="D5082" t="s">
        <v>401</v>
      </c>
      <c r="E5082" t="s">
        <v>91</v>
      </c>
      <c r="F5082" t="s">
        <v>714</v>
      </c>
      <c r="G5082">
        <v>0</v>
      </c>
      <c r="H5082">
        <v>3870.18</v>
      </c>
    </row>
    <row r="5083" spans="1:8" x14ac:dyDescent="0.25">
      <c r="A5083" t="s">
        <v>628</v>
      </c>
      <c r="B5083">
        <v>3</v>
      </c>
      <c r="C5083" t="s">
        <v>82</v>
      </c>
      <c r="D5083" t="s">
        <v>546</v>
      </c>
      <c r="E5083" t="s">
        <v>79</v>
      </c>
      <c r="F5083" t="s">
        <v>714</v>
      </c>
      <c r="G5083">
        <v>0</v>
      </c>
      <c r="H5083">
        <v>73103.399999999994</v>
      </c>
    </row>
    <row r="5084" spans="1:8" x14ac:dyDescent="0.25">
      <c r="A5084" t="s">
        <v>628</v>
      </c>
      <c r="B5084" t="s">
        <v>411</v>
      </c>
      <c r="C5084" t="s">
        <v>412</v>
      </c>
      <c r="D5084" t="s">
        <v>413</v>
      </c>
      <c r="E5084" t="s">
        <v>91</v>
      </c>
      <c r="F5084" t="s">
        <v>714</v>
      </c>
      <c r="G5084">
        <v>0</v>
      </c>
      <c r="H5084">
        <v>0</v>
      </c>
    </row>
    <row r="5085" spans="1:8" x14ac:dyDescent="0.25">
      <c r="A5085" t="s">
        <v>628</v>
      </c>
      <c r="B5085" t="s">
        <v>228</v>
      </c>
      <c r="C5085" t="s">
        <v>229</v>
      </c>
      <c r="D5085" t="s">
        <v>230</v>
      </c>
      <c r="E5085" t="s">
        <v>91</v>
      </c>
      <c r="F5085" t="s">
        <v>714</v>
      </c>
      <c r="G5085">
        <v>0</v>
      </c>
      <c r="H5085">
        <v>2580.12</v>
      </c>
    </row>
    <row r="5086" spans="1:8" x14ac:dyDescent="0.25">
      <c r="A5086" t="s">
        <v>628</v>
      </c>
      <c r="B5086">
        <v>4</v>
      </c>
      <c r="C5086" t="s">
        <v>83</v>
      </c>
      <c r="D5086" t="s">
        <v>547</v>
      </c>
      <c r="E5086" t="s">
        <v>79</v>
      </c>
      <c r="F5086" t="s">
        <v>714</v>
      </c>
      <c r="G5086">
        <v>0</v>
      </c>
      <c r="H5086">
        <v>97614.54</v>
      </c>
    </row>
    <row r="5087" spans="1:8" x14ac:dyDescent="0.25">
      <c r="A5087" t="s">
        <v>628</v>
      </c>
      <c r="B5087" t="s">
        <v>285</v>
      </c>
      <c r="C5087" t="s">
        <v>286</v>
      </c>
      <c r="D5087" t="s">
        <v>638</v>
      </c>
      <c r="E5087" t="s">
        <v>91</v>
      </c>
      <c r="F5087" t="s">
        <v>714</v>
      </c>
      <c r="G5087">
        <v>0</v>
      </c>
      <c r="H5087">
        <v>0</v>
      </c>
    </row>
    <row r="5088" spans="1:8" x14ac:dyDescent="0.25">
      <c r="A5088" t="s">
        <v>628</v>
      </c>
      <c r="B5088" t="s">
        <v>219</v>
      </c>
      <c r="C5088" t="s">
        <v>220</v>
      </c>
      <c r="D5088" t="s">
        <v>639</v>
      </c>
      <c r="E5088" t="s">
        <v>91</v>
      </c>
      <c r="F5088" t="s">
        <v>714</v>
      </c>
      <c r="G5088">
        <v>0</v>
      </c>
      <c r="H5088">
        <v>5160.24</v>
      </c>
    </row>
    <row r="5089" spans="1:8" x14ac:dyDescent="0.25">
      <c r="A5089" t="s">
        <v>628</v>
      </c>
      <c r="B5089">
        <v>42</v>
      </c>
      <c r="C5089" t="s">
        <v>448</v>
      </c>
      <c r="D5089" t="s">
        <v>584</v>
      </c>
      <c r="E5089" t="s">
        <v>79</v>
      </c>
      <c r="F5089" t="s">
        <v>714</v>
      </c>
      <c r="G5089">
        <v>0</v>
      </c>
      <c r="H5089">
        <v>168567.84</v>
      </c>
    </row>
    <row r="5090" spans="1:8" x14ac:dyDescent="0.25">
      <c r="A5090" t="s">
        <v>628</v>
      </c>
      <c r="B5090">
        <v>5</v>
      </c>
      <c r="C5090" t="s">
        <v>84</v>
      </c>
      <c r="D5090" t="s">
        <v>548</v>
      </c>
      <c r="E5090" t="s">
        <v>79</v>
      </c>
      <c r="F5090" t="s">
        <v>714</v>
      </c>
      <c r="G5090">
        <v>0</v>
      </c>
      <c r="H5090">
        <v>20210.939999999999</v>
      </c>
    </row>
    <row r="5091" spans="1:8" x14ac:dyDescent="0.25">
      <c r="A5091" t="s">
        <v>628</v>
      </c>
      <c r="B5091" t="s">
        <v>487</v>
      </c>
      <c r="C5091" t="s">
        <v>488</v>
      </c>
      <c r="D5091" t="s">
        <v>632</v>
      </c>
      <c r="E5091" t="s">
        <v>91</v>
      </c>
      <c r="F5091" t="s">
        <v>714</v>
      </c>
      <c r="G5091">
        <v>0</v>
      </c>
      <c r="H5091">
        <v>0</v>
      </c>
    </row>
    <row r="5092" spans="1:8" x14ac:dyDescent="0.25">
      <c r="A5092" t="s">
        <v>628</v>
      </c>
      <c r="B5092" t="s">
        <v>390</v>
      </c>
      <c r="C5092" t="s">
        <v>391</v>
      </c>
      <c r="D5092" t="s">
        <v>640</v>
      </c>
      <c r="E5092" t="s">
        <v>91</v>
      </c>
      <c r="F5092" t="s">
        <v>714</v>
      </c>
      <c r="G5092">
        <v>0</v>
      </c>
      <c r="H5092">
        <v>3010.14</v>
      </c>
    </row>
    <row r="5093" spans="1:8" x14ac:dyDescent="0.25">
      <c r="A5093" t="s">
        <v>628</v>
      </c>
      <c r="B5093" t="s">
        <v>255</v>
      </c>
      <c r="C5093" t="s">
        <v>256</v>
      </c>
      <c r="D5093" t="s">
        <v>641</v>
      </c>
      <c r="E5093" t="s">
        <v>91</v>
      </c>
      <c r="F5093" t="s">
        <v>714</v>
      </c>
      <c r="G5093">
        <v>0</v>
      </c>
      <c r="H5093">
        <v>0</v>
      </c>
    </row>
    <row r="5094" spans="1:8" x14ac:dyDescent="0.25">
      <c r="A5094" t="s">
        <v>628</v>
      </c>
      <c r="B5094" t="s">
        <v>198</v>
      </c>
      <c r="C5094" t="s">
        <v>199</v>
      </c>
      <c r="D5094" t="s">
        <v>200</v>
      </c>
      <c r="E5094" t="s">
        <v>91</v>
      </c>
      <c r="F5094" t="s">
        <v>714</v>
      </c>
      <c r="G5094">
        <v>0</v>
      </c>
      <c r="H5094">
        <v>4300.2</v>
      </c>
    </row>
    <row r="5095" spans="1:8" x14ac:dyDescent="0.25">
      <c r="A5095" t="s">
        <v>628</v>
      </c>
      <c r="B5095">
        <v>87</v>
      </c>
      <c r="C5095" t="s">
        <v>102</v>
      </c>
      <c r="D5095" t="s">
        <v>103</v>
      </c>
      <c r="E5095" t="s">
        <v>91</v>
      </c>
      <c r="F5095" t="s">
        <v>714</v>
      </c>
      <c r="G5095">
        <v>0</v>
      </c>
      <c r="H5095">
        <v>0</v>
      </c>
    </row>
    <row r="5096" spans="1:8" x14ac:dyDescent="0.25">
      <c r="A5096" t="s">
        <v>628</v>
      </c>
      <c r="B5096">
        <v>6</v>
      </c>
      <c r="C5096" t="s">
        <v>85</v>
      </c>
      <c r="D5096" t="s">
        <v>549</v>
      </c>
      <c r="E5096" t="s">
        <v>79</v>
      </c>
      <c r="F5096" t="s">
        <v>714</v>
      </c>
      <c r="G5096">
        <v>0</v>
      </c>
      <c r="H5096">
        <v>3010.14</v>
      </c>
    </row>
    <row r="5097" spans="1:8" x14ac:dyDescent="0.25">
      <c r="A5097" t="s">
        <v>628</v>
      </c>
      <c r="B5097" t="s">
        <v>126</v>
      </c>
      <c r="C5097" t="s">
        <v>127</v>
      </c>
      <c r="D5097" t="s">
        <v>642</v>
      </c>
      <c r="E5097" t="s">
        <v>91</v>
      </c>
      <c r="F5097" t="s">
        <v>714</v>
      </c>
      <c r="G5097">
        <v>0</v>
      </c>
      <c r="H5097">
        <v>0</v>
      </c>
    </row>
    <row r="5098" spans="1:8" x14ac:dyDescent="0.25">
      <c r="A5098" t="s">
        <v>628</v>
      </c>
      <c r="B5098">
        <v>7</v>
      </c>
      <c r="C5098" t="s">
        <v>86</v>
      </c>
      <c r="D5098" t="s">
        <v>550</v>
      </c>
      <c r="E5098" t="s">
        <v>79</v>
      </c>
      <c r="F5098" t="s">
        <v>714</v>
      </c>
      <c r="G5098">
        <v>0</v>
      </c>
      <c r="H5098">
        <v>355196.52</v>
      </c>
    </row>
    <row r="5099" spans="1:8" x14ac:dyDescent="0.25">
      <c r="A5099" t="s">
        <v>628</v>
      </c>
      <c r="B5099" t="s">
        <v>342</v>
      </c>
      <c r="C5099" t="s">
        <v>343</v>
      </c>
      <c r="D5099" t="s">
        <v>643</v>
      </c>
      <c r="E5099" t="s">
        <v>91</v>
      </c>
      <c r="F5099" t="s">
        <v>714</v>
      </c>
      <c r="G5099">
        <v>0</v>
      </c>
      <c r="H5099">
        <v>2580.12</v>
      </c>
    </row>
    <row r="5100" spans="1:8" x14ac:dyDescent="0.25">
      <c r="A5100" t="s">
        <v>628</v>
      </c>
      <c r="B5100" t="s">
        <v>231</v>
      </c>
      <c r="C5100" t="s">
        <v>232</v>
      </c>
      <c r="D5100" t="s">
        <v>233</v>
      </c>
      <c r="E5100" t="s">
        <v>91</v>
      </c>
      <c r="F5100" t="s">
        <v>714</v>
      </c>
      <c r="G5100">
        <v>0</v>
      </c>
      <c r="H5100">
        <v>4300.2</v>
      </c>
    </row>
    <row r="5101" spans="1:8" x14ac:dyDescent="0.25">
      <c r="A5101" t="s">
        <v>628</v>
      </c>
      <c r="B5101">
        <v>8</v>
      </c>
      <c r="C5101" t="s">
        <v>87</v>
      </c>
      <c r="D5101" t="s">
        <v>551</v>
      </c>
      <c r="E5101" t="s">
        <v>79</v>
      </c>
      <c r="F5101" t="s">
        <v>714</v>
      </c>
      <c r="G5101">
        <v>0</v>
      </c>
      <c r="H5101">
        <v>33971.58</v>
      </c>
    </row>
    <row r="5102" spans="1:8" x14ac:dyDescent="0.25">
      <c r="A5102" t="s">
        <v>628</v>
      </c>
      <c r="B5102" t="s">
        <v>141</v>
      </c>
      <c r="C5102" t="s">
        <v>142</v>
      </c>
      <c r="D5102" t="s">
        <v>644</v>
      </c>
      <c r="E5102" t="s">
        <v>91</v>
      </c>
      <c r="F5102" t="s">
        <v>714</v>
      </c>
      <c r="G5102">
        <v>0</v>
      </c>
      <c r="H5102">
        <v>0</v>
      </c>
    </row>
    <row r="5103" spans="1:8" x14ac:dyDescent="0.25">
      <c r="A5103" t="s">
        <v>628</v>
      </c>
      <c r="B5103" t="s">
        <v>234</v>
      </c>
      <c r="C5103" t="s">
        <v>235</v>
      </c>
      <c r="D5103" t="s">
        <v>645</v>
      </c>
      <c r="E5103" t="s">
        <v>91</v>
      </c>
      <c r="F5103" t="s">
        <v>714</v>
      </c>
      <c r="G5103">
        <v>0</v>
      </c>
      <c r="H5103">
        <v>3440.16</v>
      </c>
    </row>
    <row r="5104" spans="1:8" x14ac:dyDescent="0.25">
      <c r="A5104" t="s">
        <v>628</v>
      </c>
      <c r="B5104" t="s">
        <v>531</v>
      </c>
      <c r="C5104" t="s">
        <v>532</v>
      </c>
      <c r="D5104" t="s">
        <v>533</v>
      </c>
      <c r="E5104" t="s">
        <v>91</v>
      </c>
      <c r="F5104" t="s">
        <v>714</v>
      </c>
      <c r="G5104">
        <v>0</v>
      </c>
      <c r="H5104">
        <v>0</v>
      </c>
    </row>
    <row r="5105" spans="1:8" x14ac:dyDescent="0.25">
      <c r="A5105" t="s">
        <v>628</v>
      </c>
      <c r="B5105">
        <v>9</v>
      </c>
      <c r="C5105" t="s">
        <v>88</v>
      </c>
      <c r="D5105" t="s">
        <v>552</v>
      </c>
      <c r="E5105" t="s">
        <v>79</v>
      </c>
      <c r="F5105" t="s">
        <v>714</v>
      </c>
      <c r="G5105">
        <v>0</v>
      </c>
      <c r="H5105">
        <v>13760.64</v>
      </c>
    </row>
    <row r="5106" spans="1:8" x14ac:dyDescent="0.25">
      <c r="A5106" t="s">
        <v>628</v>
      </c>
      <c r="B5106" t="s">
        <v>300</v>
      </c>
      <c r="C5106" t="s">
        <v>301</v>
      </c>
      <c r="D5106" t="s">
        <v>302</v>
      </c>
      <c r="E5106" t="s">
        <v>91</v>
      </c>
      <c r="F5106" t="s">
        <v>714</v>
      </c>
      <c r="G5106">
        <v>0</v>
      </c>
      <c r="H5106">
        <v>3870.18</v>
      </c>
    </row>
    <row r="5107" spans="1:8" x14ac:dyDescent="0.25">
      <c r="A5107" t="s">
        <v>628</v>
      </c>
      <c r="B5107" t="s">
        <v>177</v>
      </c>
      <c r="C5107" t="s">
        <v>178</v>
      </c>
      <c r="D5107" t="s">
        <v>179</v>
      </c>
      <c r="E5107" t="s">
        <v>91</v>
      </c>
      <c r="F5107" t="s">
        <v>714</v>
      </c>
      <c r="G5107">
        <v>0</v>
      </c>
      <c r="H5107">
        <v>0</v>
      </c>
    </row>
    <row r="5108" spans="1:8" x14ac:dyDescent="0.25">
      <c r="A5108" t="s">
        <v>628</v>
      </c>
      <c r="B5108" t="s">
        <v>318</v>
      </c>
      <c r="C5108" t="s">
        <v>319</v>
      </c>
      <c r="D5108" t="s">
        <v>646</v>
      </c>
      <c r="E5108" t="s">
        <v>91</v>
      </c>
      <c r="F5108" t="s">
        <v>714</v>
      </c>
      <c r="G5108">
        <v>0</v>
      </c>
      <c r="H5108">
        <v>5160.24</v>
      </c>
    </row>
    <row r="5109" spans="1:8" x14ac:dyDescent="0.25">
      <c r="A5109" t="s">
        <v>628</v>
      </c>
      <c r="B5109" t="s">
        <v>264</v>
      </c>
      <c r="C5109" t="s">
        <v>265</v>
      </c>
      <c r="D5109" t="s">
        <v>266</v>
      </c>
      <c r="E5109" t="s">
        <v>91</v>
      </c>
      <c r="F5109" t="s">
        <v>714</v>
      </c>
      <c r="G5109">
        <v>0</v>
      </c>
      <c r="H5109">
        <v>9890.4599999999991</v>
      </c>
    </row>
    <row r="5110" spans="1:8" x14ac:dyDescent="0.25">
      <c r="A5110" t="s">
        <v>628</v>
      </c>
      <c r="B5110">
        <v>98</v>
      </c>
      <c r="C5110" t="s">
        <v>118</v>
      </c>
      <c r="D5110" t="s">
        <v>647</v>
      </c>
      <c r="E5110" t="s">
        <v>91</v>
      </c>
      <c r="F5110" t="s">
        <v>714</v>
      </c>
      <c r="G5110">
        <v>0</v>
      </c>
      <c r="H5110">
        <v>0</v>
      </c>
    </row>
    <row r="5111" spans="1:8" x14ac:dyDescent="0.25">
      <c r="A5111" t="s">
        <v>628</v>
      </c>
      <c r="B5111" t="s">
        <v>375</v>
      </c>
      <c r="C5111" t="s">
        <v>376</v>
      </c>
      <c r="D5111" t="s">
        <v>648</v>
      </c>
      <c r="E5111" t="s">
        <v>91</v>
      </c>
      <c r="F5111" t="s">
        <v>714</v>
      </c>
      <c r="G5111">
        <v>0</v>
      </c>
      <c r="H5111">
        <v>8170.38</v>
      </c>
    </row>
    <row r="5112" spans="1:8" x14ac:dyDescent="0.25">
      <c r="A5112" t="s">
        <v>628</v>
      </c>
      <c r="B5112">
        <v>82</v>
      </c>
      <c r="C5112" t="s">
        <v>96</v>
      </c>
      <c r="D5112" t="s">
        <v>97</v>
      </c>
      <c r="E5112" t="s">
        <v>91</v>
      </c>
      <c r="F5112" t="s">
        <v>714</v>
      </c>
      <c r="G5112">
        <v>0</v>
      </c>
      <c r="H5112">
        <v>19780.919999999998</v>
      </c>
    </row>
    <row r="5113" spans="1:8" x14ac:dyDescent="0.25">
      <c r="A5113" t="s">
        <v>628</v>
      </c>
      <c r="B5113">
        <v>10</v>
      </c>
      <c r="C5113" t="s">
        <v>455</v>
      </c>
      <c r="D5113" t="s">
        <v>553</v>
      </c>
      <c r="E5113" t="s">
        <v>79</v>
      </c>
      <c r="F5113" t="s">
        <v>714</v>
      </c>
      <c r="G5113">
        <v>0</v>
      </c>
      <c r="H5113">
        <v>10750.5</v>
      </c>
    </row>
    <row r="5114" spans="1:8" x14ac:dyDescent="0.25">
      <c r="A5114" t="s">
        <v>628</v>
      </c>
      <c r="B5114" t="s">
        <v>237</v>
      </c>
      <c r="C5114" t="s">
        <v>238</v>
      </c>
      <c r="D5114" t="s">
        <v>649</v>
      </c>
      <c r="E5114" t="s">
        <v>91</v>
      </c>
      <c r="F5114" t="s">
        <v>714</v>
      </c>
      <c r="G5114">
        <v>0</v>
      </c>
      <c r="H5114">
        <v>5160.24</v>
      </c>
    </row>
    <row r="5115" spans="1:8" x14ac:dyDescent="0.25">
      <c r="A5115" t="s">
        <v>628</v>
      </c>
      <c r="B5115" t="s">
        <v>207</v>
      </c>
      <c r="C5115" t="s">
        <v>208</v>
      </c>
      <c r="D5115" t="s">
        <v>650</v>
      </c>
      <c r="E5115" t="s">
        <v>91</v>
      </c>
      <c r="F5115" t="s">
        <v>714</v>
      </c>
      <c r="G5115">
        <v>0</v>
      </c>
      <c r="H5115">
        <v>8600.4</v>
      </c>
    </row>
    <row r="5116" spans="1:8" x14ac:dyDescent="0.25">
      <c r="A5116" t="s">
        <v>628</v>
      </c>
      <c r="B5116" t="s">
        <v>294</v>
      </c>
      <c r="C5116" t="s">
        <v>295</v>
      </c>
      <c r="D5116" t="s">
        <v>651</v>
      </c>
      <c r="E5116" t="s">
        <v>91</v>
      </c>
      <c r="F5116" t="s">
        <v>714</v>
      </c>
      <c r="G5116">
        <v>0</v>
      </c>
      <c r="H5116">
        <v>0</v>
      </c>
    </row>
    <row r="5117" spans="1:8" x14ac:dyDescent="0.25">
      <c r="A5117" t="s">
        <v>628</v>
      </c>
      <c r="B5117">
        <v>11</v>
      </c>
      <c r="C5117" t="s">
        <v>456</v>
      </c>
      <c r="D5117" t="s">
        <v>554</v>
      </c>
      <c r="E5117" t="s">
        <v>79</v>
      </c>
      <c r="F5117" t="s">
        <v>714</v>
      </c>
      <c r="G5117">
        <v>0</v>
      </c>
      <c r="H5117">
        <v>8600.4</v>
      </c>
    </row>
    <row r="5118" spans="1:8" x14ac:dyDescent="0.25">
      <c r="A5118" t="s">
        <v>628</v>
      </c>
      <c r="B5118">
        <v>12</v>
      </c>
      <c r="C5118" t="s">
        <v>419</v>
      </c>
      <c r="D5118" t="s">
        <v>555</v>
      </c>
      <c r="E5118" t="s">
        <v>79</v>
      </c>
      <c r="F5118" t="s">
        <v>714</v>
      </c>
      <c r="G5118">
        <v>0</v>
      </c>
      <c r="H5118">
        <v>302734.08000000002</v>
      </c>
    </row>
    <row r="5119" spans="1:8" x14ac:dyDescent="0.25">
      <c r="A5119" t="s">
        <v>628</v>
      </c>
      <c r="B5119" t="s">
        <v>351</v>
      </c>
      <c r="C5119" t="s">
        <v>352</v>
      </c>
      <c r="D5119" t="s">
        <v>652</v>
      </c>
      <c r="E5119" t="s">
        <v>91</v>
      </c>
      <c r="F5119" t="s">
        <v>714</v>
      </c>
      <c r="G5119">
        <v>0</v>
      </c>
      <c r="H5119">
        <v>3440.16</v>
      </c>
    </row>
    <row r="5120" spans="1:8" x14ac:dyDescent="0.25">
      <c r="A5120" t="s">
        <v>628</v>
      </c>
      <c r="B5120" t="s">
        <v>222</v>
      </c>
      <c r="C5120" t="s">
        <v>223</v>
      </c>
      <c r="D5120" t="s">
        <v>653</v>
      </c>
      <c r="E5120" t="s">
        <v>91</v>
      </c>
      <c r="F5120" t="s">
        <v>714</v>
      </c>
      <c r="G5120">
        <v>0</v>
      </c>
      <c r="H5120">
        <v>3440.16</v>
      </c>
    </row>
    <row r="5121" spans="1:8" x14ac:dyDescent="0.25">
      <c r="A5121" t="s">
        <v>628</v>
      </c>
      <c r="B5121" t="s">
        <v>267</v>
      </c>
      <c r="C5121" t="s">
        <v>268</v>
      </c>
      <c r="D5121" t="s">
        <v>269</v>
      </c>
      <c r="E5121" t="s">
        <v>91</v>
      </c>
      <c r="F5121" t="s">
        <v>714</v>
      </c>
      <c r="G5121">
        <v>0</v>
      </c>
      <c r="H5121">
        <v>12900.6</v>
      </c>
    </row>
    <row r="5122" spans="1:8" x14ac:dyDescent="0.25">
      <c r="A5122" t="s">
        <v>628</v>
      </c>
      <c r="B5122" t="s">
        <v>303</v>
      </c>
      <c r="C5122" t="s">
        <v>304</v>
      </c>
      <c r="D5122" t="s">
        <v>654</v>
      </c>
      <c r="E5122" t="s">
        <v>91</v>
      </c>
      <c r="F5122" t="s">
        <v>714</v>
      </c>
      <c r="G5122">
        <v>0</v>
      </c>
      <c r="H5122">
        <v>0</v>
      </c>
    </row>
    <row r="5123" spans="1:8" x14ac:dyDescent="0.25">
      <c r="A5123" t="s">
        <v>628</v>
      </c>
      <c r="B5123" t="s">
        <v>396</v>
      </c>
      <c r="C5123" t="s">
        <v>397</v>
      </c>
      <c r="D5123" t="s">
        <v>398</v>
      </c>
      <c r="E5123" t="s">
        <v>91</v>
      </c>
      <c r="F5123" t="s">
        <v>714</v>
      </c>
      <c r="G5123">
        <v>0</v>
      </c>
      <c r="H5123">
        <v>6020.28</v>
      </c>
    </row>
    <row r="5124" spans="1:8" x14ac:dyDescent="0.25">
      <c r="A5124" t="s">
        <v>628</v>
      </c>
      <c r="B5124" t="s">
        <v>174</v>
      </c>
      <c r="C5124" t="s">
        <v>175</v>
      </c>
      <c r="D5124" t="s">
        <v>655</v>
      </c>
      <c r="E5124" t="s">
        <v>91</v>
      </c>
      <c r="F5124" t="s">
        <v>714</v>
      </c>
      <c r="G5124">
        <v>0</v>
      </c>
      <c r="H5124">
        <v>0</v>
      </c>
    </row>
    <row r="5125" spans="1:8" x14ac:dyDescent="0.25">
      <c r="A5125" t="s">
        <v>628</v>
      </c>
      <c r="B5125">
        <v>13</v>
      </c>
      <c r="C5125" t="s">
        <v>420</v>
      </c>
      <c r="D5125" t="s">
        <v>556</v>
      </c>
      <c r="E5125" t="s">
        <v>79</v>
      </c>
      <c r="F5125" t="s">
        <v>714</v>
      </c>
      <c r="G5125">
        <v>0</v>
      </c>
      <c r="H5125">
        <v>61062.84</v>
      </c>
    </row>
    <row r="5126" spans="1:8" x14ac:dyDescent="0.25">
      <c r="A5126" t="s">
        <v>628</v>
      </c>
      <c r="B5126" t="s">
        <v>132</v>
      </c>
      <c r="C5126" t="s">
        <v>133</v>
      </c>
      <c r="D5126" t="s">
        <v>656</v>
      </c>
      <c r="E5126" t="s">
        <v>91</v>
      </c>
      <c r="F5126" t="s">
        <v>714</v>
      </c>
      <c r="G5126">
        <v>0</v>
      </c>
      <c r="H5126">
        <v>0</v>
      </c>
    </row>
    <row r="5127" spans="1:8" x14ac:dyDescent="0.25">
      <c r="A5127" t="s">
        <v>628</v>
      </c>
      <c r="B5127" t="s">
        <v>402</v>
      </c>
      <c r="C5127" t="s">
        <v>403</v>
      </c>
      <c r="D5127" t="s">
        <v>657</v>
      </c>
      <c r="E5127" t="s">
        <v>91</v>
      </c>
      <c r="F5127" t="s">
        <v>714</v>
      </c>
      <c r="G5127">
        <v>0</v>
      </c>
      <c r="H5127">
        <v>5590.26</v>
      </c>
    </row>
    <row r="5128" spans="1:8" x14ac:dyDescent="0.25">
      <c r="A5128" t="s">
        <v>628</v>
      </c>
      <c r="B5128" t="s">
        <v>273</v>
      </c>
      <c r="C5128" t="s">
        <v>274</v>
      </c>
      <c r="D5128" t="s">
        <v>275</v>
      </c>
      <c r="E5128" t="s">
        <v>91</v>
      </c>
      <c r="F5128" t="s">
        <v>714</v>
      </c>
      <c r="G5128">
        <v>0</v>
      </c>
      <c r="H5128">
        <v>7310.34</v>
      </c>
    </row>
    <row r="5129" spans="1:8" x14ac:dyDescent="0.25">
      <c r="A5129" t="s">
        <v>628</v>
      </c>
      <c r="B5129">
        <v>93</v>
      </c>
      <c r="C5129" t="s">
        <v>110</v>
      </c>
      <c r="D5129" t="s">
        <v>658</v>
      </c>
      <c r="E5129" t="s">
        <v>91</v>
      </c>
      <c r="F5129" t="s">
        <v>714</v>
      </c>
      <c r="G5129">
        <v>0</v>
      </c>
      <c r="H5129">
        <v>9890.4599999999991</v>
      </c>
    </row>
    <row r="5130" spans="1:8" x14ac:dyDescent="0.25">
      <c r="A5130" t="s">
        <v>628</v>
      </c>
      <c r="B5130">
        <v>14</v>
      </c>
      <c r="C5130" t="s">
        <v>421</v>
      </c>
      <c r="D5130" t="s">
        <v>557</v>
      </c>
      <c r="E5130" t="s">
        <v>79</v>
      </c>
      <c r="F5130" t="s">
        <v>714</v>
      </c>
      <c r="G5130">
        <v>0</v>
      </c>
      <c r="H5130">
        <v>294563.7</v>
      </c>
    </row>
    <row r="5131" spans="1:8" x14ac:dyDescent="0.25">
      <c r="A5131" t="s">
        <v>628</v>
      </c>
      <c r="B5131">
        <v>15</v>
      </c>
      <c r="C5131" t="s">
        <v>422</v>
      </c>
      <c r="D5131" t="s">
        <v>558</v>
      </c>
      <c r="E5131" t="s">
        <v>79</v>
      </c>
      <c r="F5131" t="s">
        <v>714</v>
      </c>
      <c r="G5131">
        <v>0</v>
      </c>
      <c r="H5131">
        <v>14620.68</v>
      </c>
    </row>
    <row r="5132" spans="1:8" x14ac:dyDescent="0.25">
      <c r="A5132" t="s">
        <v>628</v>
      </c>
      <c r="B5132">
        <v>16</v>
      </c>
      <c r="C5132" t="s">
        <v>423</v>
      </c>
      <c r="D5132" t="s">
        <v>559</v>
      </c>
      <c r="E5132" t="s">
        <v>79</v>
      </c>
      <c r="F5132" t="s">
        <v>714</v>
      </c>
      <c r="G5132">
        <v>0</v>
      </c>
      <c r="H5132">
        <v>9030.42</v>
      </c>
    </row>
    <row r="5133" spans="1:8" x14ac:dyDescent="0.25">
      <c r="A5133" t="s">
        <v>628</v>
      </c>
      <c r="B5133" t="s">
        <v>225</v>
      </c>
      <c r="C5133" t="s">
        <v>226</v>
      </c>
      <c r="D5133" t="s">
        <v>659</v>
      </c>
      <c r="E5133" t="s">
        <v>91</v>
      </c>
      <c r="F5133" t="s">
        <v>714</v>
      </c>
      <c r="G5133">
        <v>0</v>
      </c>
      <c r="H5133">
        <v>0</v>
      </c>
    </row>
    <row r="5134" spans="1:8" x14ac:dyDescent="0.25">
      <c r="A5134" t="s">
        <v>628</v>
      </c>
      <c r="B5134" t="s">
        <v>180</v>
      </c>
      <c r="C5134" t="s">
        <v>181</v>
      </c>
      <c r="D5134" t="s">
        <v>660</v>
      </c>
      <c r="E5134" t="s">
        <v>91</v>
      </c>
      <c r="F5134" t="s">
        <v>714</v>
      </c>
      <c r="G5134">
        <v>0</v>
      </c>
      <c r="H5134">
        <v>6020.28</v>
      </c>
    </row>
    <row r="5135" spans="1:8" x14ac:dyDescent="0.25">
      <c r="A5135" t="s">
        <v>628</v>
      </c>
      <c r="B5135" t="s">
        <v>393</v>
      </c>
      <c r="C5135" t="s">
        <v>394</v>
      </c>
      <c r="D5135" t="s">
        <v>395</v>
      </c>
      <c r="E5135" t="s">
        <v>91</v>
      </c>
      <c r="F5135" t="s">
        <v>714</v>
      </c>
      <c r="G5135">
        <v>0</v>
      </c>
      <c r="H5135">
        <v>0</v>
      </c>
    </row>
    <row r="5136" spans="1:8" x14ac:dyDescent="0.25">
      <c r="A5136" t="s">
        <v>628</v>
      </c>
      <c r="B5136" t="s">
        <v>321</v>
      </c>
      <c r="C5136" t="s">
        <v>322</v>
      </c>
      <c r="D5136" t="s">
        <v>661</v>
      </c>
      <c r="E5136" t="s">
        <v>91</v>
      </c>
      <c r="F5136" t="s">
        <v>714</v>
      </c>
      <c r="G5136">
        <v>0</v>
      </c>
      <c r="H5136">
        <v>9890.4599999999991</v>
      </c>
    </row>
    <row r="5137" spans="1:8" x14ac:dyDescent="0.25">
      <c r="A5137" t="s">
        <v>628</v>
      </c>
      <c r="B5137" t="s">
        <v>183</v>
      </c>
      <c r="C5137" t="s">
        <v>184</v>
      </c>
      <c r="D5137" t="s">
        <v>662</v>
      </c>
      <c r="E5137" t="s">
        <v>91</v>
      </c>
      <c r="F5137" t="s">
        <v>714</v>
      </c>
      <c r="G5137">
        <v>0</v>
      </c>
      <c r="H5137">
        <v>6880.32</v>
      </c>
    </row>
    <row r="5138" spans="1:8" x14ac:dyDescent="0.25">
      <c r="A5138" t="s">
        <v>628</v>
      </c>
      <c r="B5138" t="s">
        <v>150</v>
      </c>
      <c r="C5138" t="s">
        <v>151</v>
      </c>
      <c r="D5138" t="s">
        <v>663</v>
      </c>
      <c r="E5138" t="s">
        <v>91</v>
      </c>
      <c r="F5138" t="s">
        <v>714</v>
      </c>
      <c r="G5138">
        <v>0</v>
      </c>
      <c r="H5138">
        <v>4730.22</v>
      </c>
    </row>
    <row r="5139" spans="1:8" x14ac:dyDescent="0.25">
      <c r="A5139" t="s">
        <v>628</v>
      </c>
      <c r="B5139">
        <v>39</v>
      </c>
      <c r="C5139" t="s">
        <v>446</v>
      </c>
      <c r="D5139" t="s">
        <v>582</v>
      </c>
      <c r="E5139" t="s">
        <v>79</v>
      </c>
      <c r="F5139" t="s">
        <v>714</v>
      </c>
      <c r="G5139">
        <v>0</v>
      </c>
      <c r="H5139">
        <v>35261.64</v>
      </c>
    </row>
    <row r="5140" spans="1:8" x14ac:dyDescent="0.25">
      <c r="A5140" t="s">
        <v>628</v>
      </c>
      <c r="B5140" t="s">
        <v>357</v>
      </c>
      <c r="C5140" t="s">
        <v>358</v>
      </c>
      <c r="D5140" t="s">
        <v>359</v>
      </c>
      <c r="E5140" t="s">
        <v>91</v>
      </c>
      <c r="F5140" t="s">
        <v>714</v>
      </c>
      <c r="G5140">
        <v>0</v>
      </c>
      <c r="H5140">
        <v>0</v>
      </c>
    </row>
    <row r="5141" spans="1:8" x14ac:dyDescent="0.25">
      <c r="A5141" t="s">
        <v>628</v>
      </c>
      <c r="B5141" t="s">
        <v>324</v>
      </c>
      <c r="C5141" t="s">
        <v>325</v>
      </c>
      <c r="D5141" t="s">
        <v>664</v>
      </c>
      <c r="E5141" t="s">
        <v>91</v>
      </c>
      <c r="F5141" t="s">
        <v>714</v>
      </c>
      <c r="G5141">
        <v>0</v>
      </c>
      <c r="H5141">
        <v>1290.06</v>
      </c>
    </row>
    <row r="5142" spans="1:8" x14ac:dyDescent="0.25">
      <c r="A5142" t="s">
        <v>628</v>
      </c>
      <c r="B5142" t="s">
        <v>282</v>
      </c>
      <c r="C5142" t="s">
        <v>283</v>
      </c>
      <c r="D5142" t="s">
        <v>665</v>
      </c>
      <c r="E5142" t="s">
        <v>91</v>
      </c>
      <c r="F5142" t="s">
        <v>714</v>
      </c>
      <c r="G5142">
        <v>0</v>
      </c>
      <c r="H5142">
        <v>3870.18</v>
      </c>
    </row>
    <row r="5143" spans="1:8" x14ac:dyDescent="0.25">
      <c r="A5143" t="s">
        <v>628</v>
      </c>
      <c r="B5143" t="s">
        <v>240</v>
      </c>
      <c r="C5143" t="s">
        <v>241</v>
      </c>
      <c r="D5143" t="s">
        <v>666</v>
      </c>
      <c r="E5143" t="s">
        <v>91</v>
      </c>
      <c r="F5143" t="s">
        <v>714</v>
      </c>
      <c r="G5143">
        <v>0</v>
      </c>
      <c r="H5143">
        <v>0</v>
      </c>
    </row>
    <row r="5144" spans="1:8" x14ac:dyDescent="0.25">
      <c r="A5144" t="s">
        <v>628</v>
      </c>
      <c r="B5144">
        <v>17</v>
      </c>
      <c r="C5144" t="s">
        <v>424</v>
      </c>
      <c r="D5144" t="s">
        <v>560</v>
      </c>
      <c r="E5144" t="s">
        <v>79</v>
      </c>
      <c r="F5144" t="s">
        <v>714</v>
      </c>
      <c r="G5144">
        <v>0</v>
      </c>
      <c r="H5144">
        <v>19350.900000000001</v>
      </c>
    </row>
    <row r="5145" spans="1:8" x14ac:dyDescent="0.25">
      <c r="A5145" t="s">
        <v>628</v>
      </c>
      <c r="B5145" t="s">
        <v>138</v>
      </c>
      <c r="C5145" t="s">
        <v>139</v>
      </c>
      <c r="D5145" t="s">
        <v>667</v>
      </c>
      <c r="E5145" t="s">
        <v>91</v>
      </c>
      <c r="F5145" t="s">
        <v>714</v>
      </c>
      <c r="G5145">
        <v>0</v>
      </c>
      <c r="H5145">
        <v>1720.08</v>
      </c>
    </row>
    <row r="5146" spans="1:8" x14ac:dyDescent="0.25">
      <c r="A5146" t="s">
        <v>628</v>
      </c>
      <c r="B5146" t="s">
        <v>186</v>
      </c>
      <c r="C5146" t="s">
        <v>187</v>
      </c>
      <c r="D5146" t="s">
        <v>668</v>
      </c>
      <c r="E5146" t="s">
        <v>91</v>
      </c>
      <c r="F5146" t="s">
        <v>714</v>
      </c>
      <c r="G5146">
        <v>0</v>
      </c>
      <c r="H5146">
        <v>7740.36</v>
      </c>
    </row>
    <row r="5147" spans="1:8" x14ac:dyDescent="0.25">
      <c r="A5147" t="s">
        <v>628</v>
      </c>
      <c r="B5147">
        <v>18</v>
      </c>
      <c r="C5147" t="s">
        <v>425</v>
      </c>
      <c r="D5147" t="s">
        <v>561</v>
      </c>
      <c r="E5147" t="s">
        <v>79</v>
      </c>
      <c r="F5147" t="s">
        <v>714</v>
      </c>
      <c r="G5147">
        <v>0</v>
      </c>
      <c r="H5147">
        <v>21931.02</v>
      </c>
    </row>
    <row r="5148" spans="1:8" x14ac:dyDescent="0.25">
      <c r="A5148" t="s">
        <v>628</v>
      </c>
      <c r="B5148" t="s">
        <v>270</v>
      </c>
      <c r="C5148" t="s">
        <v>271</v>
      </c>
      <c r="D5148" t="s">
        <v>272</v>
      </c>
      <c r="E5148" t="s">
        <v>91</v>
      </c>
      <c r="F5148" t="s">
        <v>714</v>
      </c>
      <c r="G5148">
        <v>0</v>
      </c>
      <c r="H5148">
        <v>0</v>
      </c>
    </row>
    <row r="5149" spans="1:8" x14ac:dyDescent="0.25">
      <c r="A5149" t="s">
        <v>628</v>
      </c>
      <c r="B5149" t="s">
        <v>414</v>
      </c>
      <c r="C5149" t="s">
        <v>415</v>
      </c>
      <c r="D5149" t="s">
        <v>416</v>
      </c>
      <c r="E5149" t="s">
        <v>91</v>
      </c>
      <c r="F5149" t="s">
        <v>714</v>
      </c>
      <c r="G5149">
        <v>0</v>
      </c>
      <c r="H5149">
        <v>4300.2</v>
      </c>
    </row>
    <row r="5150" spans="1:8" x14ac:dyDescent="0.25">
      <c r="A5150" t="s">
        <v>628</v>
      </c>
      <c r="B5150" t="s">
        <v>345</v>
      </c>
      <c r="C5150" t="s">
        <v>346</v>
      </c>
      <c r="D5150" t="s">
        <v>669</v>
      </c>
      <c r="E5150" t="s">
        <v>91</v>
      </c>
      <c r="F5150" t="s">
        <v>714</v>
      </c>
      <c r="G5150">
        <v>0</v>
      </c>
      <c r="H5150">
        <v>3440.16</v>
      </c>
    </row>
    <row r="5151" spans="1:8" x14ac:dyDescent="0.25">
      <c r="A5151" t="s">
        <v>628</v>
      </c>
      <c r="B5151" t="s">
        <v>189</v>
      </c>
      <c r="C5151" t="s">
        <v>190</v>
      </c>
      <c r="D5151" t="s">
        <v>670</v>
      </c>
      <c r="E5151" t="s">
        <v>91</v>
      </c>
      <c r="F5151" t="s">
        <v>714</v>
      </c>
      <c r="G5151">
        <v>0</v>
      </c>
      <c r="H5151">
        <v>6880.32</v>
      </c>
    </row>
    <row r="5152" spans="1:8" x14ac:dyDescent="0.25">
      <c r="A5152" t="s">
        <v>628</v>
      </c>
      <c r="B5152">
        <v>40</v>
      </c>
      <c r="C5152" t="s">
        <v>447</v>
      </c>
      <c r="D5152" t="s">
        <v>583</v>
      </c>
      <c r="E5152" t="s">
        <v>79</v>
      </c>
      <c r="F5152" t="s">
        <v>714</v>
      </c>
      <c r="G5152">
        <v>0</v>
      </c>
      <c r="H5152">
        <v>33971.58</v>
      </c>
    </row>
    <row r="5153" spans="1:8" x14ac:dyDescent="0.25">
      <c r="A5153" t="s">
        <v>628</v>
      </c>
      <c r="B5153" t="s">
        <v>168</v>
      </c>
      <c r="C5153" t="s">
        <v>169</v>
      </c>
      <c r="D5153" t="s">
        <v>671</v>
      </c>
      <c r="E5153" t="s">
        <v>91</v>
      </c>
      <c r="F5153" t="s">
        <v>714</v>
      </c>
      <c r="G5153">
        <v>0</v>
      </c>
      <c r="H5153">
        <v>3870.18</v>
      </c>
    </row>
    <row r="5154" spans="1:8" x14ac:dyDescent="0.25">
      <c r="A5154" t="s">
        <v>628</v>
      </c>
      <c r="B5154">
        <v>19</v>
      </c>
      <c r="C5154" t="s">
        <v>426</v>
      </c>
      <c r="D5154" t="s">
        <v>562</v>
      </c>
      <c r="E5154" t="s">
        <v>79</v>
      </c>
      <c r="F5154" t="s">
        <v>714</v>
      </c>
      <c r="G5154">
        <v>0</v>
      </c>
      <c r="H5154">
        <v>202109.4</v>
      </c>
    </row>
    <row r="5155" spans="1:8" x14ac:dyDescent="0.25">
      <c r="A5155" t="s">
        <v>628</v>
      </c>
      <c r="B5155" t="s">
        <v>210</v>
      </c>
      <c r="C5155" t="s">
        <v>211</v>
      </c>
      <c r="D5155" t="s">
        <v>672</v>
      </c>
      <c r="E5155" t="s">
        <v>91</v>
      </c>
      <c r="F5155" t="s">
        <v>714</v>
      </c>
      <c r="G5155">
        <v>0</v>
      </c>
      <c r="H5155">
        <v>5160.24</v>
      </c>
    </row>
    <row r="5156" spans="1:8" x14ac:dyDescent="0.25">
      <c r="A5156" t="s">
        <v>628</v>
      </c>
      <c r="B5156" t="s">
        <v>135</v>
      </c>
      <c r="C5156" t="s">
        <v>136</v>
      </c>
      <c r="D5156" t="s">
        <v>673</v>
      </c>
      <c r="E5156" t="s">
        <v>91</v>
      </c>
      <c r="F5156" t="s">
        <v>714</v>
      </c>
      <c r="G5156">
        <v>0</v>
      </c>
      <c r="H5156">
        <v>0</v>
      </c>
    </row>
    <row r="5157" spans="1:8" x14ac:dyDescent="0.25">
      <c r="A5157" t="s">
        <v>628</v>
      </c>
      <c r="B5157">
        <v>20</v>
      </c>
      <c r="C5157" t="s">
        <v>427</v>
      </c>
      <c r="D5157" t="s">
        <v>563</v>
      </c>
      <c r="E5157" t="s">
        <v>79</v>
      </c>
      <c r="F5157" t="s">
        <v>714</v>
      </c>
      <c r="G5157">
        <v>0</v>
      </c>
      <c r="H5157">
        <v>15910.74</v>
      </c>
    </row>
    <row r="5158" spans="1:8" x14ac:dyDescent="0.25">
      <c r="A5158" t="s">
        <v>628</v>
      </c>
      <c r="B5158" t="s">
        <v>159</v>
      </c>
      <c r="C5158" t="s">
        <v>160</v>
      </c>
      <c r="D5158" t="s">
        <v>161</v>
      </c>
      <c r="E5158" t="s">
        <v>91</v>
      </c>
      <c r="F5158" t="s">
        <v>714</v>
      </c>
      <c r="G5158">
        <v>0</v>
      </c>
      <c r="H5158">
        <v>3870.18</v>
      </c>
    </row>
    <row r="5159" spans="1:8" x14ac:dyDescent="0.25">
      <c r="A5159" t="s">
        <v>628</v>
      </c>
      <c r="B5159">
        <v>21</v>
      </c>
      <c r="C5159" t="s">
        <v>428</v>
      </c>
      <c r="D5159" t="s">
        <v>564</v>
      </c>
      <c r="E5159" t="s">
        <v>79</v>
      </c>
      <c r="F5159" t="s">
        <v>714</v>
      </c>
      <c r="G5159">
        <v>0</v>
      </c>
      <c r="H5159">
        <v>6880.32</v>
      </c>
    </row>
    <row r="5160" spans="1:8" x14ac:dyDescent="0.25">
      <c r="A5160" t="s">
        <v>628</v>
      </c>
      <c r="B5160" t="s">
        <v>120</v>
      </c>
      <c r="C5160" t="s">
        <v>121</v>
      </c>
      <c r="D5160" t="s">
        <v>674</v>
      </c>
      <c r="E5160" t="s">
        <v>91</v>
      </c>
      <c r="F5160" t="s">
        <v>714</v>
      </c>
      <c r="G5160">
        <v>0</v>
      </c>
      <c r="H5160">
        <v>0</v>
      </c>
    </row>
    <row r="5161" spans="1:8" x14ac:dyDescent="0.25">
      <c r="A5161" t="s">
        <v>628</v>
      </c>
      <c r="B5161" t="s">
        <v>171</v>
      </c>
      <c r="C5161" t="s">
        <v>172</v>
      </c>
      <c r="D5161" t="s">
        <v>675</v>
      </c>
      <c r="E5161" t="s">
        <v>91</v>
      </c>
      <c r="F5161" t="s">
        <v>714</v>
      </c>
      <c r="G5161">
        <v>0</v>
      </c>
      <c r="H5161">
        <v>4730.22</v>
      </c>
    </row>
    <row r="5162" spans="1:8" x14ac:dyDescent="0.25">
      <c r="A5162" t="s">
        <v>628</v>
      </c>
      <c r="B5162">
        <v>37</v>
      </c>
      <c r="C5162" t="s">
        <v>444</v>
      </c>
      <c r="D5162" t="s">
        <v>580</v>
      </c>
      <c r="E5162" t="s">
        <v>79</v>
      </c>
      <c r="F5162" t="s">
        <v>714</v>
      </c>
      <c r="G5162">
        <v>0</v>
      </c>
      <c r="H5162">
        <v>54612.54</v>
      </c>
    </row>
    <row r="5163" spans="1:8" x14ac:dyDescent="0.25">
      <c r="A5163" t="s">
        <v>628</v>
      </c>
      <c r="B5163">
        <v>68</v>
      </c>
      <c r="C5163" t="s">
        <v>89</v>
      </c>
      <c r="D5163" t="s">
        <v>676</v>
      </c>
      <c r="E5163" t="s">
        <v>91</v>
      </c>
      <c r="F5163" t="s">
        <v>714</v>
      </c>
      <c r="G5163">
        <v>0</v>
      </c>
      <c r="H5163">
        <v>7310.34</v>
      </c>
    </row>
    <row r="5164" spans="1:8" x14ac:dyDescent="0.25">
      <c r="A5164" t="s">
        <v>628</v>
      </c>
      <c r="B5164" t="s">
        <v>216</v>
      </c>
      <c r="C5164" t="s">
        <v>217</v>
      </c>
      <c r="D5164" t="s">
        <v>677</v>
      </c>
      <c r="E5164" t="s">
        <v>91</v>
      </c>
      <c r="F5164" t="s">
        <v>714</v>
      </c>
      <c r="G5164">
        <v>0</v>
      </c>
      <c r="H5164">
        <v>3440.16</v>
      </c>
    </row>
    <row r="5165" spans="1:8" x14ac:dyDescent="0.25">
      <c r="A5165" t="s">
        <v>628</v>
      </c>
      <c r="B5165" t="s">
        <v>309</v>
      </c>
      <c r="C5165" t="s">
        <v>310</v>
      </c>
      <c r="D5165" t="s">
        <v>678</v>
      </c>
      <c r="E5165" t="s">
        <v>91</v>
      </c>
      <c r="F5165" t="s">
        <v>714</v>
      </c>
      <c r="G5165">
        <v>0</v>
      </c>
      <c r="H5165">
        <v>3440.16</v>
      </c>
    </row>
    <row r="5166" spans="1:8" x14ac:dyDescent="0.25">
      <c r="A5166" t="s">
        <v>628</v>
      </c>
      <c r="B5166" t="s">
        <v>192</v>
      </c>
      <c r="C5166" t="s">
        <v>193</v>
      </c>
      <c r="D5166" t="s">
        <v>679</v>
      </c>
      <c r="E5166" t="s">
        <v>91</v>
      </c>
      <c r="F5166" t="s">
        <v>714</v>
      </c>
      <c r="G5166">
        <v>0</v>
      </c>
      <c r="H5166">
        <v>0</v>
      </c>
    </row>
    <row r="5167" spans="1:8" x14ac:dyDescent="0.25">
      <c r="A5167" t="s">
        <v>628</v>
      </c>
      <c r="B5167">
        <v>22</v>
      </c>
      <c r="C5167" t="s">
        <v>429</v>
      </c>
      <c r="D5167" t="s">
        <v>565</v>
      </c>
      <c r="E5167" t="s">
        <v>79</v>
      </c>
      <c r="F5167" t="s">
        <v>714</v>
      </c>
      <c r="G5167">
        <v>0</v>
      </c>
      <c r="H5167">
        <v>23221.08</v>
      </c>
    </row>
    <row r="5168" spans="1:8" x14ac:dyDescent="0.25">
      <c r="A5168" t="s">
        <v>628</v>
      </c>
      <c r="B5168">
        <v>86</v>
      </c>
      <c r="C5168" t="s">
        <v>100</v>
      </c>
      <c r="D5168" t="s">
        <v>680</v>
      </c>
      <c r="E5168" t="s">
        <v>91</v>
      </c>
      <c r="F5168" t="s">
        <v>714</v>
      </c>
      <c r="G5168">
        <v>0</v>
      </c>
      <c r="H5168">
        <v>3010.14</v>
      </c>
    </row>
    <row r="5169" spans="1:8" x14ac:dyDescent="0.25">
      <c r="A5169" t="s">
        <v>628</v>
      </c>
      <c r="B5169">
        <v>23</v>
      </c>
      <c r="C5169" t="s">
        <v>430</v>
      </c>
      <c r="D5169" t="s">
        <v>566</v>
      </c>
      <c r="E5169" t="s">
        <v>79</v>
      </c>
      <c r="F5169" t="s">
        <v>714</v>
      </c>
      <c r="G5169">
        <v>0</v>
      </c>
      <c r="H5169">
        <v>0</v>
      </c>
    </row>
    <row r="5170" spans="1:8" x14ac:dyDescent="0.25">
      <c r="A5170" t="s">
        <v>628</v>
      </c>
      <c r="B5170" t="s">
        <v>306</v>
      </c>
      <c r="C5170" t="s">
        <v>307</v>
      </c>
      <c r="D5170" t="s">
        <v>681</v>
      </c>
      <c r="E5170" t="s">
        <v>91</v>
      </c>
      <c r="F5170" t="s">
        <v>714</v>
      </c>
      <c r="G5170">
        <v>0</v>
      </c>
      <c r="H5170">
        <v>3870.18</v>
      </c>
    </row>
    <row r="5171" spans="1:8" x14ac:dyDescent="0.25">
      <c r="A5171" t="s">
        <v>628</v>
      </c>
      <c r="B5171" t="s">
        <v>243</v>
      </c>
      <c r="C5171" t="s">
        <v>244</v>
      </c>
      <c r="D5171" t="s">
        <v>245</v>
      </c>
      <c r="E5171" t="s">
        <v>91</v>
      </c>
      <c r="F5171" t="s">
        <v>714</v>
      </c>
      <c r="G5171">
        <v>0</v>
      </c>
      <c r="H5171">
        <v>9890.4599999999991</v>
      </c>
    </row>
    <row r="5172" spans="1:8" x14ac:dyDescent="0.25">
      <c r="A5172" t="s">
        <v>628</v>
      </c>
      <c r="B5172">
        <v>38</v>
      </c>
      <c r="C5172" t="s">
        <v>445</v>
      </c>
      <c r="D5172" t="s">
        <v>581</v>
      </c>
      <c r="E5172" t="s">
        <v>79</v>
      </c>
      <c r="F5172" t="s">
        <v>714</v>
      </c>
      <c r="G5172">
        <v>0</v>
      </c>
      <c r="H5172">
        <v>79553.7</v>
      </c>
    </row>
    <row r="5173" spans="1:8" x14ac:dyDescent="0.25">
      <c r="A5173" t="s">
        <v>628</v>
      </c>
      <c r="B5173" t="s">
        <v>246</v>
      </c>
      <c r="C5173" t="s">
        <v>247</v>
      </c>
      <c r="D5173" t="s">
        <v>248</v>
      </c>
      <c r="E5173" t="s">
        <v>91</v>
      </c>
      <c r="F5173" t="s">
        <v>714</v>
      </c>
      <c r="G5173">
        <v>0</v>
      </c>
      <c r="H5173">
        <v>8600.4</v>
      </c>
    </row>
    <row r="5174" spans="1:8" x14ac:dyDescent="0.25">
      <c r="A5174" t="s">
        <v>628</v>
      </c>
      <c r="B5174" t="s">
        <v>123</v>
      </c>
      <c r="C5174" t="s">
        <v>124</v>
      </c>
      <c r="D5174" t="s">
        <v>682</v>
      </c>
      <c r="E5174" t="s">
        <v>91</v>
      </c>
      <c r="F5174" t="s">
        <v>714</v>
      </c>
      <c r="G5174">
        <v>0</v>
      </c>
      <c r="H5174">
        <v>3010.14</v>
      </c>
    </row>
    <row r="5175" spans="1:8" x14ac:dyDescent="0.25">
      <c r="A5175" t="s">
        <v>628</v>
      </c>
      <c r="B5175" t="s">
        <v>162</v>
      </c>
      <c r="C5175" t="s">
        <v>163</v>
      </c>
      <c r="D5175" t="s">
        <v>683</v>
      </c>
      <c r="E5175" t="s">
        <v>91</v>
      </c>
      <c r="F5175" t="s">
        <v>714</v>
      </c>
      <c r="G5175">
        <v>0</v>
      </c>
      <c r="H5175">
        <v>0</v>
      </c>
    </row>
    <row r="5176" spans="1:8" x14ac:dyDescent="0.25">
      <c r="A5176" t="s">
        <v>628</v>
      </c>
      <c r="B5176" t="s">
        <v>405</v>
      </c>
      <c r="C5176" t="s">
        <v>406</v>
      </c>
      <c r="D5176" t="s">
        <v>684</v>
      </c>
      <c r="E5176" t="s">
        <v>91</v>
      </c>
      <c r="F5176" t="s">
        <v>714</v>
      </c>
      <c r="G5176">
        <v>0</v>
      </c>
      <c r="H5176">
        <v>0</v>
      </c>
    </row>
    <row r="5177" spans="1:8" x14ac:dyDescent="0.25">
      <c r="A5177" t="s">
        <v>628</v>
      </c>
      <c r="B5177" t="s">
        <v>195</v>
      </c>
      <c r="C5177" t="s">
        <v>196</v>
      </c>
      <c r="D5177" t="s">
        <v>685</v>
      </c>
      <c r="E5177" t="s">
        <v>91</v>
      </c>
      <c r="F5177" t="s">
        <v>714</v>
      </c>
      <c r="G5177">
        <v>0</v>
      </c>
      <c r="H5177">
        <v>8600.4</v>
      </c>
    </row>
    <row r="5178" spans="1:8" x14ac:dyDescent="0.25">
      <c r="A5178" t="s">
        <v>628</v>
      </c>
      <c r="B5178">
        <v>24</v>
      </c>
      <c r="C5178" t="s">
        <v>431</v>
      </c>
      <c r="D5178" t="s">
        <v>567</v>
      </c>
      <c r="E5178" t="s">
        <v>79</v>
      </c>
      <c r="F5178" t="s">
        <v>714</v>
      </c>
      <c r="G5178">
        <v>0</v>
      </c>
      <c r="H5178">
        <v>0</v>
      </c>
    </row>
    <row r="5179" spans="1:8" x14ac:dyDescent="0.25">
      <c r="A5179" t="s">
        <v>628</v>
      </c>
      <c r="B5179" t="s">
        <v>249</v>
      </c>
      <c r="C5179" t="s">
        <v>250</v>
      </c>
      <c r="D5179" t="s">
        <v>686</v>
      </c>
      <c r="E5179" t="s">
        <v>91</v>
      </c>
      <c r="F5179" t="s">
        <v>714</v>
      </c>
      <c r="G5179">
        <v>0</v>
      </c>
      <c r="H5179">
        <v>0</v>
      </c>
    </row>
    <row r="5180" spans="1:8" x14ac:dyDescent="0.25">
      <c r="A5180" t="s">
        <v>628</v>
      </c>
      <c r="B5180" t="s">
        <v>366</v>
      </c>
      <c r="C5180" t="s">
        <v>367</v>
      </c>
      <c r="D5180" t="s">
        <v>687</v>
      </c>
      <c r="E5180" t="s">
        <v>91</v>
      </c>
      <c r="F5180" t="s">
        <v>714</v>
      </c>
      <c r="G5180">
        <v>0</v>
      </c>
      <c r="H5180">
        <v>0</v>
      </c>
    </row>
    <row r="5181" spans="1:8" x14ac:dyDescent="0.25">
      <c r="A5181" t="s">
        <v>628</v>
      </c>
      <c r="B5181">
        <v>36</v>
      </c>
      <c r="C5181" t="s">
        <v>443</v>
      </c>
      <c r="D5181" t="s">
        <v>579</v>
      </c>
      <c r="E5181" t="s">
        <v>79</v>
      </c>
      <c r="F5181" t="s">
        <v>714</v>
      </c>
      <c r="G5181">
        <v>0</v>
      </c>
      <c r="H5181">
        <v>117825.48</v>
      </c>
    </row>
    <row r="5182" spans="1:8" x14ac:dyDescent="0.25">
      <c r="A5182" t="s">
        <v>628</v>
      </c>
      <c r="B5182">
        <v>97</v>
      </c>
      <c r="C5182" t="s">
        <v>116</v>
      </c>
      <c r="D5182" t="s">
        <v>688</v>
      </c>
      <c r="E5182" t="s">
        <v>91</v>
      </c>
      <c r="F5182" t="s">
        <v>714</v>
      </c>
      <c r="G5182">
        <v>0</v>
      </c>
      <c r="H5182">
        <v>0</v>
      </c>
    </row>
    <row r="5183" spans="1:8" x14ac:dyDescent="0.25">
      <c r="A5183" t="s">
        <v>628</v>
      </c>
      <c r="B5183">
        <v>25</v>
      </c>
      <c r="C5183" t="s">
        <v>432</v>
      </c>
      <c r="D5183" t="s">
        <v>568</v>
      </c>
      <c r="E5183" t="s">
        <v>79</v>
      </c>
      <c r="F5183" t="s">
        <v>714</v>
      </c>
      <c r="G5183">
        <v>0</v>
      </c>
      <c r="H5183">
        <v>20640.96</v>
      </c>
    </row>
    <row r="5184" spans="1:8" x14ac:dyDescent="0.25">
      <c r="A5184" t="s">
        <v>628</v>
      </c>
      <c r="B5184" t="s">
        <v>348</v>
      </c>
      <c r="C5184" t="s">
        <v>349</v>
      </c>
      <c r="D5184" t="s">
        <v>350</v>
      </c>
      <c r="E5184" t="s">
        <v>91</v>
      </c>
      <c r="F5184" t="s">
        <v>714</v>
      </c>
      <c r="G5184">
        <v>0</v>
      </c>
      <c r="H5184">
        <v>0</v>
      </c>
    </row>
    <row r="5185" spans="1:8" x14ac:dyDescent="0.25">
      <c r="A5185" t="s">
        <v>628</v>
      </c>
      <c r="B5185">
        <v>26</v>
      </c>
      <c r="C5185" t="s">
        <v>433</v>
      </c>
      <c r="D5185" t="s">
        <v>569</v>
      </c>
      <c r="E5185" t="s">
        <v>79</v>
      </c>
      <c r="F5185" t="s">
        <v>714</v>
      </c>
      <c r="G5185">
        <v>0</v>
      </c>
      <c r="H5185">
        <v>25801.200000000001</v>
      </c>
    </row>
    <row r="5186" spans="1:8" x14ac:dyDescent="0.25">
      <c r="A5186" t="s">
        <v>628</v>
      </c>
      <c r="B5186">
        <v>89</v>
      </c>
      <c r="C5186" t="s">
        <v>104</v>
      </c>
      <c r="D5186" t="s">
        <v>689</v>
      </c>
      <c r="E5186" t="s">
        <v>91</v>
      </c>
      <c r="F5186" t="s">
        <v>714</v>
      </c>
      <c r="G5186">
        <v>0</v>
      </c>
      <c r="H5186">
        <v>3440.16</v>
      </c>
    </row>
    <row r="5187" spans="1:8" x14ac:dyDescent="0.25">
      <c r="A5187" t="s">
        <v>628</v>
      </c>
      <c r="B5187">
        <v>27</v>
      </c>
      <c r="C5187" t="s">
        <v>434</v>
      </c>
      <c r="D5187" t="s">
        <v>570</v>
      </c>
      <c r="E5187" t="s">
        <v>79</v>
      </c>
      <c r="F5187" t="s">
        <v>714</v>
      </c>
      <c r="G5187">
        <v>0</v>
      </c>
      <c r="H5187">
        <v>18060.84</v>
      </c>
    </row>
    <row r="5188" spans="1:8" x14ac:dyDescent="0.25">
      <c r="A5188" t="s">
        <v>628</v>
      </c>
      <c r="B5188">
        <v>28</v>
      </c>
      <c r="C5188" t="s">
        <v>435</v>
      </c>
      <c r="D5188" t="s">
        <v>571</v>
      </c>
      <c r="E5188" t="s">
        <v>79</v>
      </c>
      <c r="F5188" t="s">
        <v>714</v>
      </c>
      <c r="G5188">
        <v>0</v>
      </c>
      <c r="H5188">
        <v>10320.48</v>
      </c>
    </row>
    <row r="5189" spans="1:8" x14ac:dyDescent="0.25">
      <c r="A5189" t="s">
        <v>628</v>
      </c>
      <c r="B5189" t="s">
        <v>201</v>
      </c>
      <c r="C5189" t="s">
        <v>202</v>
      </c>
      <c r="D5189" t="s">
        <v>690</v>
      </c>
      <c r="E5189" t="s">
        <v>91</v>
      </c>
      <c r="F5189" t="s">
        <v>714</v>
      </c>
      <c r="G5189">
        <v>0</v>
      </c>
      <c r="H5189">
        <v>9460.44</v>
      </c>
    </row>
    <row r="5190" spans="1:8" x14ac:dyDescent="0.25">
      <c r="A5190" t="s">
        <v>628</v>
      </c>
      <c r="B5190" t="s">
        <v>384</v>
      </c>
      <c r="C5190" t="s">
        <v>385</v>
      </c>
      <c r="D5190" t="s">
        <v>691</v>
      </c>
      <c r="E5190" t="s">
        <v>91</v>
      </c>
      <c r="F5190" t="s">
        <v>714</v>
      </c>
      <c r="G5190">
        <v>0</v>
      </c>
      <c r="H5190">
        <v>0</v>
      </c>
    </row>
    <row r="5191" spans="1:8" x14ac:dyDescent="0.25">
      <c r="A5191" t="s">
        <v>628</v>
      </c>
      <c r="B5191" t="s">
        <v>144</v>
      </c>
      <c r="C5191" t="s">
        <v>145</v>
      </c>
      <c r="D5191" t="s">
        <v>692</v>
      </c>
      <c r="E5191" t="s">
        <v>91</v>
      </c>
      <c r="F5191" t="s">
        <v>714</v>
      </c>
      <c r="G5191">
        <v>0</v>
      </c>
      <c r="H5191">
        <v>0</v>
      </c>
    </row>
    <row r="5192" spans="1:8" x14ac:dyDescent="0.25">
      <c r="A5192" t="s">
        <v>628</v>
      </c>
      <c r="B5192" t="s">
        <v>129</v>
      </c>
      <c r="C5192" t="s">
        <v>130</v>
      </c>
      <c r="D5192" t="s">
        <v>693</v>
      </c>
      <c r="E5192" t="s">
        <v>91</v>
      </c>
      <c r="F5192" t="s">
        <v>714</v>
      </c>
      <c r="G5192">
        <v>0</v>
      </c>
      <c r="H5192">
        <v>18490.86</v>
      </c>
    </row>
    <row r="5193" spans="1:8" x14ac:dyDescent="0.25">
      <c r="A5193" t="s">
        <v>628</v>
      </c>
      <c r="B5193" t="s">
        <v>204</v>
      </c>
      <c r="C5193" t="s">
        <v>205</v>
      </c>
      <c r="D5193" t="s">
        <v>694</v>
      </c>
      <c r="E5193" t="s">
        <v>91</v>
      </c>
      <c r="F5193" t="s">
        <v>714</v>
      </c>
      <c r="G5193">
        <v>0</v>
      </c>
      <c r="H5193">
        <v>13760.64</v>
      </c>
    </row>
    <row r="5194" spans="1:8" x14ac:dyDescent="0.25">
      <c r="A5194" t="s">
        <v>628</v>
      </c>
      <c r="B5194" t="s">
        <v>354</v>
      </c>
      <c r="C5194" t="s">
        <v>355</v>
      </c>
      <c r="D5194" t="s">
        <v>356</v>
      </c>
      <c r="E5194" t="s">
        <v>91</v>
      </c>
      <c r="F5194" t="s">
        <v>714</v>
      </c>
      <c r="G5194">
        <v>0</v>
      </c>
      <c r="H5194">
        <v>3440.16</v>
      </c>
    </row>
    <row r="5195" spans="1:8" x14ac:dyDescent="0.25">
      <c r="A5195" t="s">
        <v>628</v>
      </c>
      <c r="B5195" t="s">
        <v>261</v>
      </c>
      <c r="C5195" t="s">
        <v>262</v>
      </c>
      <c r="D5195" t="s">
        <v>695</v>
      </c>
      <c r="E5195" t="s">
        <v>91</v>
      </c>
      <c r="F5195" t="s">
        <v>714</v>
      </c>
      <c r="G5195">
        <v>0</v>
      </c>
      <c r="H5195">
        <v>6450.3</v>
      </c>
    </row>
    <row r="5196" spans="1:8" x14ac:dyDescent="0.25">
      <c r="A5196" t="s">
        <v>628</v>
      </c>
      <c r="B5196">
        <v>94</v>
      </c>
      <c r="C5196" t="s">
        <v>112</v>
      </c>
      <c r="D5196" t="s">
        <v>696</v>
      </c>
      <c r="E5196" t="s">
        <v>91</v>
      </c>
      <c r="F5196" t="s">
        <v>714</v>
      </c>
      <c r="G5196">
        <v>0</v>
      </c>
      <c r="H5196">
        <v>7740.36</v>
      </c>
    </row>
    <row r="5197" spans="1:8" x14ac:dyDescent="0.25">
      <c r="A5197" t="s">
        <v>628</v>
      </c>
      <c r="B5197">
        <v>95</v>
      </c>
      <c r="C5197" t="s">
        <v>114</v>
      </c>
      <c r="D5197" t="s">
        <v>115</v>
      </c>
      <c r="E5197" t="s">
        <v>91</v>
      </c>
      <c r="F5197" t="s">
        <v>714</v>
      </c>
      <c r="G5197">
        <v>0</v>
      </c>
      <c r="H5197">
        <v>0</v>
      </c>
    </row>
    <row r="5198" spans="1:8" x14ac:dyDescent="0.25">
      <c r="A5198" t="s">
        <v>628</v>
      </c>
      <c r="B5198">
        <v>29</v>
      </c>
      <c r="C5198" t="s">
        <v>436</v>
      </c>
      <c r="D5198" t="s">
        <v>572</v>
      </c>
      <c r="E5198" t="s">
        <v>79</v>
      </c>
      <c r="F5198" t="s">
        <v>714</v>
      </c>
      <c r="G5198">
        <v>0</v>
      </c>
      <c r="H5198">
        <v>2580.12</v>
      </c>
    </row>
    <row r="5199" spans="1:8" x14ac:dyDescent="0.25">
      <c r="A5199" t="s">
        <v>628</v>
      </c>
      <c r="B5199">
        <v>30</v>
      </c>
      <c r="C5199" t="s">
        <v>437</v>
      </c>
      <c r="D5199" t="s">
        <v>573</v>
      </c>
      <c r="E5199" t="s">
        <v>79</v>
      </c>
      <c r="F5199" t="s">
        <v>714</v>
      </c>
      <c r="G5199">
        <v>0</v>
      </c>
      <c r="H5199">
        <v>89014.14</v>
      </c>
    </row>
    <row r="5200" spans="1:8" x14ac:dyDescent="0.25">
      <c r="A5200" t="s">
        <v>628</v>
      </c>
      <c r="B5200" t="s">
        <v>147</v>
      </c>
      <c r="C5200" t="s">
        <v>148</v>
      </c>
      <c r="D5200" t="s">
        <v>697</v>
      </c>
      <c r="E5200" t="s">
        <v>91</v>
      </c>
      <c r="F5200" t="s">
        <v>714</v>
      </c>
      <c r="G5200">
        <v>0</v>
      </c>
      <c r="H5200">
        <v>0</v>
      </c>
    </row>
    <row r="5201" spans="1:8" x14ac:dyDescent="0.25">
      <c r="A5201" t="s">
        <v>628</v>
      </c>
      <c r="B5201">
        <v>31</v>
      </c>
      <c r="C5201" t="s">
        <v>438</v>
      </c>
      <c r="D5201" t="s">
        <v>574</v>
      </c>
      <c r="E5201" t="s">
        <v>79</v>
      </c>
      <c r="F5201" t="s">
        <v>714</v>
      </c>
      <c r="G5201">
        <v>0</v>
      </c>
      <c r="H5201">
        <v>37841.760000000002</v>
      </c>
    </row>
    <row r="5202" spans="1:8" x14ac:dyDescent="0.25">
      <c r="A5202" t="s">
        <v>628</v>
      </c>
      <c r="B5202">
        <v>92</v>
      </c>
      <c r="C5202" t="s">
        <v>108</v>
      </c>
      <c r="D5202" t="s">
        <v>698</v>
      </c>
      <c r="E5202" t="s">
        <v>91</v>
      </c>
      <c r="F5202" t="s">
        <v>714</v>
      </c>
      <c r="G5202">
        <v>0</v>
      </c>
      <c r="H5202">
        <v>0</v>
      </c>
    </row>
    <row r="5203" spans="1:8" x14ac:dyDescent="0.25">
      <c r="A5203" t="s">
        <v>628</v>
      </c>
      <c r="B5203" t="s">
        <v>315</v>
      </c>
      <c r="C5203" t="s">
        <v>316</v>
      </c>
      <c r="D5203" t="s">
        <v>699</v>
      </c>
      <c r="E5203" t="s">
        <v>91</v>
      </c>
      <c r="F5203" t="s">
        <v>714</v>
      </c>
      <c r="G5203">
        <v>0</v>
      </c>
      <c r="H5203">
        <v>0</v>
      </c>
    </row>
    <row r="5204" spans="1:8" x14ac:dyDescent="0.25">
      <c r="A5204" t="s">
        <v>628</v>
      </c>
      <c r="B5204">
        <v>91</v>
      </c>
      <c r="C5204" t="s">
        <v>106</v>
      </c>
      <c r="D5204" t="s">
        <v>107</v>
      </c>
      <c r="E5204" t="s">
        <v>91</v>
      </c>
      <c r="F5204" t="s">
        <v>714</v>
      </c>
      <c r="G5204">
        <v>0</v>
      </c>
      <c r="H5204">
        <v>0</v>
      </c>
    </row>
    <row r="5205" spans="1:8" x14ac:dyDescent="0.25">
      <c r="A5205" t="s">
        <v>628</v>
      </c>
      <c r="B5205" t="s">
        <v>336</v>
      </c>
      <c r="C5205" t="s">
        <v>337</v>
      </c>
      <c r="D5205" t="s">
        <v>700</v>
      </c>
      <c r="E5205" t="s">
        <v>91</v>
      </c>
      <c r="F5205" t="s">
        <v>714</v>
      </c>
      <c r="G5205">
        <v>0</v>
      </c>
      <c r="H5205">
        <v>0</v>
      </c>
    </row>
    <row r="5206" spans="1:8" x14ac:dyDescent="0.25">
      <c r="A5206" t="s">
        <v>628</v>
      </c>
      <c r="B5206" t="s">
        <v>297</v>
      </c>
      <c r="C5206" t="s">
        <v>298</v>
      </c>
      <c r="D5206" t="s">
        <v>701</v>
      </c>
      <c r="E5206" t="s">
        <v>91</v>
      </c>
      <c r="F5206" t="s">
        <v>714</v>
      </c>
      <c r="G5206">
        <v>0</v>
      </c>
      <c r="H5206">
        <v>3870.18</v>
      </c>
    </row>
    <row r="5207" spans="1:8" x14ac:dyDescent="0.25">
      <c r="A5207" t="s">
        <v>628</v>
      </c>
      <c r="B5207" t="s">
        <v>363</v>
      </c>
      <c r="C5207" t="s">
        <v>364</v>
      </c>
      <c r="D5207" t="s">
        <v>365</v>
      </c>
      <c r="E5207" t="s">
        <v>91</v>
      </c>
      <c r="F5207" t="s">
        <v>714</v>
      </c>
      <c r="G5207">
        <v>0</v>
      </c>
      <c r="H5207">
        <v>0</v>
      </c>
    </row>
    <row r="5208" spans="1:8" x14ac:dyDescent="0.25">
      <c r="A5208" t="s">
        <v>628</v>
      </c>
      <c r="B5208" t="s">
        <v>258</v>
      </c>
      <c r="C5208" t="s">
        <v>259</v>
      </c>
      <c r="D5208" t="s">
        <v>260</v>
      </c>
      <c r="E5208" t="s">
        <v>91</v>
      </c>
      <c r="F5208" t="s">
        <v>714</v>
      </c>
      <c r="G5208">
        <v>0</v>
      </c>
      <c r="H5208">
        <v>5160.24</v>
      </c>
    </row>
    <row r="5209" spans="1:8" x14ac:dyDescent="0.25">
      <c r="A5209" t="s">
        <v>628</v>
      </c>
      <c r="B5209" t="s">
        <v>312</v>
      </c>
      <c r="C5209" t="s">
        <v>313</v>
      </c>
      <c r="D5209" t="s">
        <v>702</v>
      </c>
      <c r="E5209" t="s">
        <v>91</v>
      </c>
      <c r="F5209" t="s">
        <v>714</v>
      </c>
      <c r="G5209">
        <v>0</v>
      </c>
      <c r="H5209">
        <v>5160.24</v>
      </c>
    </row>
    <row r="5210" spans="1:8" x14ac:dyDescent="0.25">
      <c r="A5210" t="s">
        <v>628</v>
      </c>
      <c r="B5210" t="s">
        <v>360</v>
      </c>
      <c r="C5210" t="s">
        <v>361</v>
      </c>
      <c r="D5210" t="s">
        <v>703</v>
      </c>
      <c r="E5210" t="s">
        <v>91</v>
      </c>
      <c r="F5210" t="s">
        <v>714</v>
      </c>
      <c r="G5210">
        <v>0</v>
      </c>
      <c r="H5210">
        <v>0</v>
      </c>
    </row>
    <row r="5211" spans="1:8" x14ac:dyDescent="0.25">
      <c r="A5211" t="s">
        <v>628</v>
      </c>
      <c r="B5211" t="s">
        <v>252</v>
      </c>
      <c r="C5211" t="s">
        <v>253</v>
      </c>
      <c r="D5211" t="s">
        <v>704</v>
      </c>
      <c r="E5211" t="s">
        <v>91</v>
      </c>
      <c r="F5211" t="s">
        <v>714</v>
      </c>
      <c r="G5211">
        <v>0</v>
      </c>
      <c r="H5211">
        <v>0</v>
      </c>
    </row>
    <row r="5212" spans="1:8" x14ac:dyDescent="0.25">
      <c r="A5212" t="s">
        <v>628</v>
      </c>
      <c r="B5212" t="s">
        <v>276</v>
      </c>
      <c r="C5212" t="s">
        <v>277</v>
      </c>
      <c r="D5212" t="s">
        <v>705</v>
      </c>
      <c r="E5212" t="s">
        <v>91</v>
      </c>
      <c r="F5212" t="s">
        <v>714</v>
      </c>
      <c r="G5212">
        <v>0</v>
      </c>
      <c r="H5212">
        <v>6020.28</v>
      </c>
    </row>
    <row r="5213" spans="1:8" x14ac:dyDescent="0.25">
      <c r="A5213" t="s">
        <v>628</v>
      </c>
      <c r="B5213" t="s">
        <v>327</v>
      </c>
      <c r="C5213" t="s">
        <v>328</v>
      </c>
      <c r="D5213" t="s">
        <v>329</v>
      </c>
      <c r="E5213" t="s">
        <v>91</v>
      </c>
      <c r="F5213" t="s">
        <v>714</v>
      </c>
      <c r="G5213">
        <v>0</v>
      </c>
      <c r="H5213">
        <v>5160.24</v>
      </c>
    </row>
    <row r="5214" spans="1:8" x14ac:dyDescent="0.25">
      <c r="A5214" t="s">
        <v>628</v>
      </c>
      <c r="B5214">
        <v>81</v>
      </c>
      <c r="C5214" t="s">
        <v>94</v>
      </c>
      <c r="D5214" t="s">
        <v>95</v>
      </c>
      <c r="E5214" t="s">
        <v>91</v>
      </c>
      <c r="F5214" t="s">
        <v>714</v>
      </c>
      <c r="G5214">
        <v>0</v>
      </c>
      <c r="H5214">
        <v>4300.2</v>
      </c>
    </row>
    <row r="5215" spans="1:8" x14ac:dyDescent="0.25">
      <c r="A5215" t="s">
        <v>628</v>
      </c>
      <c r="B5215" t="s">
        <v>378</v>
      </c>
      <c r="C5215" t="s">
        <v>379</v>
      </c>
      <c r="D5215" t="s">
        <v>380</v>
      </c>
      <c r="E5215" t="s">
        <v>91</v>
      </c>
      <c r="F5215" t="s">
        <v>714</v>
      </c>
      <c r="G5215">
        <v>0</v>
      </c>
      <c r="H5215">
        <v>0</v>
      </c>
    </row>
    <row r="5216" spans="1:8" x14ac:dyDescent="0.25">
      <c r="A5216" t="s">
        <v>628</v>
      </c>
      <c r="B5216">
        <v>32</v>
      </c>
      <c r="C5216" t="s">
        <v>439</v>
      </c>
      <c r="D5216" t="s">
        <v>706</v>
      </c>
      <c r="E5216" t="s">
        <v>79</v>
      </c>
      <c r="F5216" t="s">
        <v>714</v>
      </c>
      <c r="G5216">
        <v>0</v>
      </c>
      <c r="H5216">
        <v>5160.24</v>
      </c>
    </row>
    <row r="5217" spans="1:8" x14ac:dyDescent="0.25">
      <c r="A5217" t="s">
        <v>628</v>
      </c>
      <c r="B5217" t="s">
        <v>156</v>
      </c>
      <c r="C5217" t="s">
        <v>157</v>
      </c>
      <c r="D5217" t="s">
        <v>575</v>
      </c>
      <c r="E5217" t="s">
        <v>91</v>
      </c>
      <c r="F5217" t="s">
        <v>714</v>
      </c>
      <c r="G5217">
        <v>0</v>
      </c>
      <c r="H5217">
        <v>43432.02</v>
      </c>
    </row>
    <row r="5218" spans="1:8" x14ac:dyDescent="0.25">
      <c r="A5218" t="s">
        <v>628</v>
      </c>
      <c r="B5218" t="s">
        <v>372</v>
      </c>
      <c r="C5218" t="s">
        <v>373</v>
      </c>
      <c r="D5218" t="s">
        <v>707</v>
      </c>
      <c r="E5218" t="s">
        <v>91</v>
      </c>
      <c r="F5218" t="s">
        <v>714</v>
      </c>
      <c r="G5218">
        <v>0</v>
      </c>
      <c r="H5218">
        <v>6880.32</v>
      </c>
    </row>
    <row r="5219" spans="1:8" x14ac:dyDescent="0.25">
      <c r="A5219" t="s">
        <v>628</v>
      </c>
      <c r="B5219">
        <v>33</v>
      </c>
      <c r="C5219" t="s">
        <v>440</v>
      </c>
      <c r="D5219" t="s">
        <v>576</v>
      </c>
      <c r="E5219" t="s">
        <v>79</v>
      </c>
      <c r="F5219" t="s">
        <v>714</v>
      </c>
      <c r="G5219">
        <v>0</v>
      </c>
      <c r="H5219">
        <v>177168.24</v>
      </c>
    </row>
    <row r="5220" spans="1:8" x14ac:dyDescent="0.25">
      <c r="A5220" t="s">
        <v>628</v>
      </c>
      <c r="B5220">
        <v>34</v>
      </c>
      <c r="C5220" t="s">
        <v>441</v>
      </c>
      <c r="D5220" t="s">
        <v>577</v>
      </c>
      <c r="E5220" t="s">
        <v>79</v>
      </c>
      <c r="F5220" t="s">
        <v>714</v>
      </c>
      <c r="G5220">
        <v>0</v>
      </c>
      <c r="H5220">
        <v>0</v>
      </c>
    </row>
    <row r="5221" spans="1:8" x14ac:dyDescent="0.25">
      <c r="A5221" t="s">
        <v>628</v>
      </c>
      <c r="B5221">
        <v>35</v>
      </c>
      <c r="C5221" t="s">
        <v>442</v>
      </c>
      <c r="D5221" t="s">
        <v>578</v>
      </c>
      <c r="E5221" t="s">
        <v>79</v>
      </c>
      <c r="F5221" t="s">
        <v>714</v>
      </c>
      <c r="G5221">
        <v>0</v>
      </c>
      <c r="H5221">
        <v>172008</v>
      </c>
    </row>
    <row r="5222" spans="1:8" x14ac:dyDescent="0.25">
      <c r="A5222" t="s">
        <v>628</v>
      </c>
      <c r="B5222" t="s">
        <v>288</v>
      </c>
      <c r="C5222" t="s">
        <v>289</v>
      </c>
      <c r="D5222" t="s">
        <v>708</v>
      </c>
      <c r="E5222" t="s">
        <v>91</v>
      </c>
      <c r="F5222" t="s">
        <v>714</v>
      </c>
      <c r="G5222">
        <v>0</v>
      </c>
      <c r="H5222">
        <v>5160.24</v>
      </c>
    </row>
    <row r="5223" spans="1:8" x14ac:dyDescent="0.25">
      <c r="A5223" t="s">
        <v>628</v>
      </c>
      <c r="B5223" t="s">
        <v>333</v>
      </c>
      <c r="C5223" t="s">
        <v>334</v>
      </c>
      <c r="D5223" t="s">
        <v>709</v>
      </c>
      <c r="E5223" t="s">
        <v>91</v>
      </c>
      <c r="F5223" t="s">
        <v>714</v>
      </c>
      <c r="G5223">
        <v>0</v>
      </c>
      <c r="H5223">
        <v>0</v>
      </c>
    </row>
    <row r="5224" spans="1:8" x14ac:dyDescent="0.25">
      <c r="A5224" t="s">
        <v>628</v>
      </c>
      <c r="B5224" t="s">
        <v>330</v>
      </c>
      <c r="C5224" t="s">
        <v>331</v>
      </c>
      <c r="D5224" t="s">
        <v>710</v>
      </c>
      <c r="E5224" t="s">
        <v>91</v>
      </c>
      <c r="F5224" t="s">
        <v>714</v>
      </c>
      <c r="G5224">
        <v>0</v>
      </c>
      <c r="H5224">
        <v>0</v>
      </c>
    </row>
    <row r="5225" spans="1:8" x14ac:dyDescent="0.25">
      <c r="A5225" t="s">
        <v>628</v>
      </c>
      <c r="B5225">
        <v>41</v>
      </c>
      <c r="C5225" t="s">
        <v>489</v>
      </c>
      <c r="D5225" t="s">
        <v>711</v>
      </c>
      <c r="E5225" t="s">
        <v>453</v>
      </c>
      <c r="F5225" t="s">
        <v>714</v>
      </c>
      <c r="G5225">
        <v>0</v>
      </c>
      <c r="H5225">
        <v>0</v>
      </c>
    </row>
    <row r="5226" spans="1:8" x14ac:dyDescent="0.25">
      <c r="A5226" t="s">
        <v>628</v>
      </c>
      <c r="B5226">
        <v>70</v>
      </c>
      <c r="C5226" t="s">
        <v>498</v>
      </c>
      <c r="D5226" t="s">
        <v>613</v>
      </c>
      <c r="E5226" t="s">
        <v>453</v>
      </c>
      <c r="F5226" t="s">
        <v>714</v>
      </c>
      <c r="G5226">
        <v>0</v>
      </c>
      <c r="H5226">
        <v>75000</v>
      </c>
    </row>
    <row r="5227" spans="1:8" x14ac:dyDescent="0.25">
      <c r="A5227" t="s">
        <v>628</v>
      </c>
      <c r="B5227">
        <v>71</v>
      </c>
      <c r="C5227" t="s">
        <v>499</v>
      </c>
      <c r="D5227" t="s">
        <v>614</v>
      </c>
      <c r="E5227" t="s">
        <v>453</v>
      </c>
      <c r="F5227" t="s">
        <v>714</v>
      </c>
      <c r="G5227">
        <v>0</v>
      </c>
      <c r="H5227">
        <v>75000</v>
      </c>
    </row>
    <row r="5228" spans="1:8" x14ac:dyDescent="0.25">
      <c r="A5228" t="s">
        <v>628</v>
      </c>
      <c r="B5228">
        <v>72</v>
      </c>
      <c r="C5228" t="s">
        <v>601</v>
      </c>
      <c r="D5228" t="s">
        <v>615</v>
      </c>
      <c r="E5228" t="s">
        <v>453</v>
      </c>
      <c r="F5228" t="s">
        <v>714</v>
      </c>
      <c r="G5228">
        <v>0</v>
      </c>
      <c r="H5228">
        <v>75000</v>
      </c>
    </row>
    <row r="5229" spans="1:8" x14ac:dyDescent="0.25">
      <c r="A5229" t="s">
        <v>628</v>
      </c>
      <c r="B5229">
        <v>73</v>
      </c>
      <c r="C5229" t="s">
        <v>500</v>
      </c>
      <c r="D5229" t="s">
        <v>616</v>
      </c>
      <c r="E5229" t="s">
        <v>453</v>
      </c>
      <c r="F5229" t="s">
        <v>714</v>
      </c>
      <c r="G5229">
        <v>0</v>
      </c>
      <c r="H5229">
        <v>75000</v>
      </c>
    </row>
    <row r="5230" spans="1:8" x14ac:dyDescent="0.25">
      <c r="A5230" t="s">
        <v>628</v>
      </c>
      <c r="B5230" t="s">
        <v>408</v>
      </c>
      <c r="C5230" t="s">
        <v>409</v>
      </c>
      <c r="D5230" t="s">
        <v>410</v>
      </c>
      <c r="E5230" t="s">
        <v>91</v>
      </c>
      <c r="F5230" t="s">
        <v>715</v>
      </c>
      <c r="G5230">
        <v>0</v>
      </c>
      <c r="H5230">
        <v>0</v>
      </c>
    </row>
    <row r="5231" spans="1:8" x14ac:dyDescent="0.25">
      <c r="A5231" t="s">
        <v>628</v>
      </c>
      <c r="B5231">
        <v>1</v>
      </c>
      <c r="C5231" t="s">
        <v>78</v>
      </c>
      <c r="D5231" t="s">
        <v>543</v>
      </c>
      <c r="E5231" t="s">
        <v>79</v>
      </c>
      <c r="F5231" t="s">
        <v>715</v>
      </c>
      <c r="G5231">
        <v>0</v>
      </c>
      <c r="H5231">
        <v>587127.79</v>
      </c>
    </row>
    <row r="5232" spans="1:8" x14ac:dyDescent="0.25">
      <c r="A5232" t="s">
        <v>628</v>
      </c>
      <c r="B5232" t="s">
        <v>381</v>
      </c>
      <c r="C5232" t="s">
        <v>382</v>
      </c>
      <c r="D5232" t="s">
        <v>383</v>
      </c>
      <c r="E5232" t="s">
        <v>91</v>
      </c>
      <c r="F5232" t="s">
        <v>715</v>
      </c>
      <c r="G5232">
        <v>0</v>
      </c>
      <c r="H5232">
        <v>0</v>
      </c>
    </row>
    <row r="5233" spans="1:8" x14ac:dyDescent="0.25">
      <c r="A5233" t="s">
        <v>628</v>
      </c>
      <c r="B5233" t="s">
        <v>165</v>
      </c>
      <c r="C5233" t="s">
        <v>166</v>
      </c>
      <c r="D5233" t="s">
        <v>630</v>
      </c>
      <c r="E5233" t="s">
        <v>91</v>
      </c>
      <c r="F5233" t="s">
        <v>715</v>
      </c>
      <c r="G5233">
        <v>0</v>
      </c>
      <c r="H5233">
        <v>20022.87</v>
      </c>
    </row>
    <row r="5234" spans="1:8" x14ac:dyDescent="0.25">
      <c r="A5234" t="s">
        <v>628</v>
      </c>
      <c r="B5234">
        <v>74</v>
      </c>
      <c r="C5234" t="s">
        <v>92</v>
      </c>
      <c r="D5234" t="s">
        <v>631</v>
      </c>
      <c r="E5234" t="s">
        <v>91</v>
      </c>
      <c r="F5234" t="s">
        <v>715</v>
      </c>
      <c r="G5234">
        <v>0</v>
      </c>
      <c r="H5234">
        <v>0</v>
      </c>
    </row>
    <row r="5235" spans="1:8" x14ac:dyDescent="0.25">
      <c r="A5235" t="s">
        <v>628</v>
      </c>
      <c r="B5235" t="s">
        <v>594</v>
      </c>
      <c r="C5235" t="s">
        <v>595</v>
      </c>
      <c r="D5235" t="s">
        <v>632</v>
      </c>
      <c r="E5235" t="s">
        <v>91</v>
      </c>
      <c r="F5235" t="s">
        <v>715</v>
      </c>
      <c r="G5235">
        <v>0</v>
      </c>
      <c r="H5235">
        <v>0</v>
      </c>
    </row>
    <row r="5236" spans="1:8" x14ac:dyDescent="0.25">
      <c r="A5236" t="s">
        <v>628</v>
      </c>
      <c r="B5236">
        <v>83</v>
      </c>
      <c r="C5236" t="s">
        <v>98</v>
      </c>
      <c r="D5236" t="s">
        <v>633</v>
      </c>
      <c r="E5236" t="s">
        <v>91</v>
      </c>
      <c r="F5236" t="s">
        <v>715</v>
      </c>
      <c r="G5236">
        <v>0</v>
      </c>
      <c r="H5236">
        <v>0</v>
      </c>
    </row>
    <row r="5237" spans="1:8" x14ac:dyDescent="0.25">
      <c r="A5237" t="s">
        <v>628</v>
      </c>
      <c r="B5237" t="s">
        <v>339</v>
      </c>
      <c r="C5237" t="s">
        <v>340</v>
      </c>
      <c r="D5237" t="s">
        <v>634</v>
      </c>
      <c r="E5237" t="s">
        <v>91</v>
      </c>
      <c r="F5237" t="s">
        <v>715</v>
      </c>
      <c r="G5237">
        <v>0</v>
      </c>
      <c r="H5237">
        <v>0</v>
      </c>
    </row>
    <row r="5238" spans="1:8" x14ac:dyDescent="0.25">
      <c r="A5238" t="s">
        <v>628</v>
      </c>
      <c r="B5238" t="s">
        <v>369</v>
      </c>
      <c r="C5238" t="s">
        <v>370</v>
      </c>
      <c r="D5238" t="s">
        <v>371</v>
      </c>
      <c r="E5238" t="s">
        <v>91</v>
      </c>
      <c r="F5238" t="s">
        <v>715</v>
      </c>
      <c r="G5238">
        <v>0</v>
      </c>
      <c r="H5238">
        <v>0</v>
      </c>
    </row>
    <row r="5239" spans="1:8" x14ac:dyDescent="0.25">
      <c r="A5239" t="s">
        <v>628</v>
      </c>
      <c r="B5239" t="s">
        <v>387</v>
      </c>
      <c r="C5239" t="s">
        <v>388</v>
      </c>
      <c r="D5239" t="s">
        <v>635</v>
      </c>
      <c r="E5239" t="s">
        <v>91</v>
      </c>
      <c r="F5239" t="s">
        <v>715</v>
      </c>
      <c r="G5239">
        <v>0</v>
      </c>
      <c r="H5239">
        <v>0</v>
      </c>
    </row>
    <row r="5240" spans="1:8" x14ac:dyDescent="0.25">
      <c r="A5240" t="s">
        <v>628</v>
      </c>
      <c r="B5240" t="s">
        <v>279</v>
      </c>
      <c r="C5240" t="s">
        <v>280</v>
      </c>
      <c r="D5240" t="s">
        <v>636</v>
      </c>
      <c r="E5240" t="s">
        <v>91</v>
      </c>
      <c r="F5240" t="s">
        <v>715</v>
      </c>
      <c r="G5240">
        <v>0</v>
      </c>
      <c r="H5240">
        <v>0</v>
      </c>
    </row>
    <row r="5241" spans="1:8" x14ac:dyDescent="0.25">
      <c r="A5241" t="s">
        <v>628</v>
      </c>
      <c r="B5241">
        <v>2</v>
      </c>
      <c r="C5241" t="s">
        <v>81</v>
      </c>
      <c r="D5241" t="s">
        <v>545</v>
      </c>
      <c r="E5241" t="s">
        <v>79</v>
      </c>
      <c r="F5241" t="s">
        <v>715</v>
      </c>
      <c r="G5241">
        <v>0</v>
      </c>
      <c r="H5241">
        <v>0</v>
      </c>
    </row>
    <row r="5242" spans="1:8" x14ac:dyDescent="0.25">
      <c r="A5242" t="s">
        <v>628</v>
      </c>
      <c r="B5242" t="s">
        <v>153</v>
      </c>
      <c r="C5242" t="s">
        <v>154</v>
      </c>
      <c r="D5242" t="s">
        <v>637</v>
      </c>
      <c r="E5242" t="s">
        <v>91</v>
      </c>
      <c r="F5242" t="s">
        <v>715</v>
      </c>
      <c r="G5242">
        <v>0</v>
      </c>
      <c r="H5242">
        <v>0</v>
      </c>
    </row>
    <row r="5243" spans="1:8" x14ac:dyDescent="0.25">
      <c r="A5243" t="s">
        <v>628</v>
      </c>
      <c r="B5243" t="s">
        <v>399</v>
      </c>
      <c r="C5243" t="s">
        <v>400</v>
      </c>
      <c r="D5243" t="s">
        <v>401</v>
      </c>
      <c r="E5243" t="s">
        <v>91</v>
      </c>
      <c r="F5243" t="s">
        <v>715</v>
      </c>
      <c r="G5243">
        <v>0</v>
      </c>
      <c r="H5243">
        <v>0</v>
      </c>
    </row>
    <row r="5244" spans="1:8" x14ac:dyDescent="0.25">
      <c r="A5244" t="s">
        <v>628</v>
      </c>
      <c r="B5244">
        <v>3</v>
      </c>
      <c r="C5244" t="s">
        <v>82</v>
      </c>
      <c r="D5244" t="s">
        <v>546</v>
      </c>
      <c r="E5244" t="s">
        <v>79</v>
      </c>
      <c r="F5244" t="s">
        <v>715</v>
      </c>
      <c r="G5244">
        <v>0</v>
      </c>
      <c r="H5244">
        <v>135223.94</v>
      </c>
    </row>
    <row r="5245" spans="1:8" x14ac:dyDescent="0.25">
      <c r="A5245" t="s">
        <v>628</v>
      </c>
      <c r="B5245" t="s">
        <v>411</v>
      </c>
      <c r="C5245" t="s">
        <v>412</v>
      </c>
      <c r="D5245" t="s">
        <v>413</v>
      </c>
      <c r="E5245" t="s">
        <v>91</v>
      </c>
      <c r="F5245" t="s">
        <v>715</v>
      </c>
      <c r="G5245">
        <v>0</v>
      </c>
      <c r="H5245">
        <v>0</v>
      </c>
    </row>
    <row r="5246" spans="1:8" x14ac:dyDescent="0.25">
      <c r="A5246" t="s">
        <v>628</v>
      </c>
      <c r="B5246" t="s">
        <v>228</v>
      </c>
      <c r="C5246" t="s">
        <v>229</v>
      </c>
      <c r="D5246" t="s">
        <v>230</v>
      </c>
      <c r="E5246" t="s">
        <v>91</v>
      </c>
      <c r="F5246" t="s">
        <v>715</v>
      </c>
      <c r="G5246">
        <v>0</v>
      </c>
      <c r="H5246">
        <v>0</v>
      </c>
    </row>
    <row r="5247" spans="1:8" x14ac:dyDescent="0.25">
      <c r="A5247" t="s">
        <v>628</v>
      </c>
      <c r="B5247">
        <v>4</v>
      </c>
      <c r="C5247" t="s">
        <v>83</v>
      </c>
      <c r="D5247" t="s">
        <v>547</v>
      </c>
      <c r="E5247" t="s">
        <v>79</v>
      </c>
      <c r="F5247" t="s">
        <v>715</v>
      </c>
      <c r="G5247">
        <v>0</v>
      </c>
      <c r="H5247">
        <v>690326.79</v>
      </c>
    </row>
    <row r="5248" spans="1:8" x14ac:dyDescent="0.25">
      <c r="A5248" t="s">
        <v>628</v>
      </c>
      <c r="B5248" t="s">
        <v>285</v>
      </c>
      <c r="C5248" t="s">
        <v>286</v>
      </c>
      <c r="D5248" t="s">
        <v>638</v>
      </c>
      <c r="E5248" t="s">
        <v>91</v>
      </c>
      <c r="F5248" t="s">
        <v>715</v>
      </c>
      <c r="G5248">
        <v>0</v>
      </c>
      <c r="H5248">
        <v>0</v>
      </c>
    </row>
    <row r="5249" spans="1:8" x14ac:dyDescent="0.25">
      <c r="A5249" t="s">
        <v>628</v>
      </c>
      <c r="B5249" t="s">
        <v>219</v>
      </c>
      <c r="C5249" t="s">
        <v>220</v>
      </c>
      <c r="D5249" t="s">
        <v>639</v>
      </c>
      <c r="E5249" t="s">
        <v>91</v>
      </c>
      <c r="F5249" t="s">
        <v>715</v>
      </c>
      <c r="G5249">
        <v>0</v>
      </c>
      <c r="H5249">
        <v>0</v>
      </c>
    </row>
    <row r="5250" spans="1:8" x14ac:dyDescent="0.25">
      <c r="A5250" t="s">
        <v>628</v>
      </c>
      <c r="B5250">
        <v>42</v>
      </c>
      <c r="C5250" t="s">
        <v>448</v>
      </c>
      <c r="D5250" t="s">
        <v>584</v>
      </c>
      <c r="E5250" t="s">
        <v>79</v>
      </c>
      <c r="F5250" t="s">
        <v>715</v>
      </c>
      <c r="G5250">
        <v>0</v>
      </c>
      <c r="H5250">
        <v>1209324.99</v>
      </c>
    </row>
    <row r="5251" spans="1:8" x14ac:dyDescent="0.25">
      <c r="A5251" t="s">
        <v>628</v>
      </c>
      <c r="B5251">
        <v>5</v>
      </c>
      <c r="C5251" t="s">
        <v>84</v>
      </c>
      <c r="D5251" t="s">
        <v>548</v>
      </c>
      <c r="E5251" t="s">
        <v>79</v>
      </c>
      <c r="F5251" t="s">
        <v>715</v>
      </c>
      <c r="G5251">
        <v>0</v>
      </c>
      <c r="H5251">
        <v>0</v>
      </c>
    </row>
    <row r="5252" spans="1:8" x14ac:dyDescent="0.25">
      <c r="A5252" t="s">
        <v>628</v>
      </c>
      <c r="B5252" t="s">
        <v>487</v>
      </c>
      <c r="C5252" t="s">
        <v>488</v>
      </c>
      <c r="D5252" t="s">
        <v>632</v>
      </c>
      <c r="E5252" t="s">
        <v>91</v>
      </c>
      <c r="F5252" t="s">
        <v>715</v>
      </c>
      <c r="G5252">
        <v>0</v>
      </c>
      <c r="H5252">
        <v>0</v>
      </c>
    </row>
    <row r="5253" spans="1:8" x14ac:dyDescent="0.25">
      <c r="A5253" t="s">
        <v>628</v>
      </c>
      <c r="B5253" t="s">
        <v>390</v>
      </c>
      <c r="C5253" t="s">
        <v>391</v>
      </c>
      <c r="D5253" t="s">
        <v>640</v>
      </c>
      <c r="E5253" t="s">
        <v>91</v>
      </c>
      <c r="F5253" t="s">
        <v>715</v>
      </c>
      <c r="G5253">
        <v>0</v>
      </c>
      <c r="H5253">
        <v>0</v>
      </c>
    </row>
    <row r="5254" spans="1:8" x14ac:dyDescent="0.25">
      <c r="A5254" t="s">
        <v>628</v>
      </c>
      <c r="B5254" t="s">
        <v>255</v>
      </c>
      <c r="C5254" t="s">
        <v>256</v>
      </c>
      <c r="D5254" t="s">
        <v>641</v>
      </c>
      <c r="E5254" t="s">
        <v>91</v>
      </c>
      <c r="F5254" t="s">
        <v>715</v>
      </c>
      <c r="G5254">
        <v>0</v>
      </c>
      <c r="H5254">
        <v>0</v>
      </c>
    </row>
    <row r="5255" spans="1:8" x14ac:dyDescent="0.25">
      <c r="A5255" t="s">
        <v>628</v>
      </c>
      <c r="B5255" t="s">
        <v>198</v>
      </c>
      <c r="C5255" t="s">
        <v>199</v>
      </c>
      <c r="D5255" t="s">
        <v>200</v>
      </c>
      <c r="E5255" t="s">
        <v>91</v>
      </c>
      <c r="F5255" t="s">
        <v>715</v>
      </c>
      <c r="G5255">
        <v>0</v>
      </c>
      <c r="H5255">
        <v>0</v>
      </c>
    </row>
    <row r="5256" spans="1:8" x14ac:dyDescent="0.25">
      <c r="A5256" t="s">
        <v>628</v>
      </c>
      <c r="B5256">
        <v>87</v>
      </c>
      <c r="C5256" t="s">
        <v>102</v>
      </c>
      <c r="D5256" t="s">
        <v>103</v>
      </c>
      <c r="E5256" t="s">
        <v>91</v>
      </c>
      <c r="F5256" t="s">
        <v>715</v>
      </c>
      <c r="G5256">
        <v>0</v>
      </c>
      <c r="H5256">
        <v>0</v>
      </c>
    </row>
    <row r="5257" spans="1:8" x14ac:dyDescent="0.25">
      <c r="A5257" t="s">
        <v>628</v>
      </c>
      <c r="B5257">
        <v>6</v>
      </c>
      <c r="C5257" t="s">
        <v>85</v>
      </c>
      <c r="D5257" t="s">
        <v>549</v>
      </c>
      <c r="E5257" t="s">
        <v>79</v>
      </c>
      <c r="F5257" t="s">
        <v>715</v>
      </c>
      <c r="G5257">
        <v>0</v>
      </c>
      <c r="H5257">
        <v>0</v>
      </c>
    </row>
    <row r="5258" spans="1:8" x14ac:dyDescent="0.25">
      <c r="A5258" t="s">
        <v>628</v>
      </c>
      <c r="B5258" t="s">
        <v>126</v>
      </c>
      <c r="C5258" t="s">
        <v>127</v>
      </c>
      <c r="D5258" t="s">
        <v>642</v>
      </c>
      <c r="E5258" t="s">
        <v>91</v>
      </c>
      <c r="F5258" t="s">
        <v>715</v>
      </c>
      <c r="G5258">
        <v>0</v>
      </c>
      <c r="H5258">
        <v>0</v>
      </c>
    </row>
    <row r="5259" spans="1:8" x14ac:dyDescent="0.25">
      <c r="A5259" t="s">
        <v>628</v>
      </c>
      <c r="B5259">
        <v>7</v>
      </c>
      <c r="C5259" t="s">
        <v>86</v>
      </c>
      <c r="D5259" t="s">
        <v>550</v>
      </c>
      <c r="E5259" t="s">
        <v>79</v>
      </c>
      <c r="F5259" t="s">
        <v>715</v>
      </c>
      <c r="G5259">
        <v>0</v>
      </c>
      <c r="H5259">
        <v>288477.5</v>
      </c>
    </row>
    <row r="5260" spans="1:8" x14ac:dyDescent="0.25">
      <c r="A5260" t="s">
        <v>628</v>
      </c>
      <c r="B5260" t="s">
        <v>342</v>
      </c>
      <c r="C5260" t="s">
        <v>343</v>
      </c>
      <c r="D5260" t="s">
        <v>643</v>
      </c>
      <c r="E5260" t="s">
        <v>91</v>
      </c>
      <c r="F5260" t="s">
        <v>715</v>
      </c>
      <c r="G5260">
        <v>0</v>
      </c>
      <c r="H5260">
        <v>0</v>
      </c>
    </row>
    <row r="5261" spans="1:8" x14ac:dyDescent="0.25">
      <c r="A5261" t="s">
        <v>628</v>
      </c>
      <c r="B5261" t="s">
        <v>231</v>
      </c>
      <c r="C5261" t="s">
        <v>232</v>
      </c>
      <c r="D5261" t="s">
        <v>233</v>
      </c>
      <c r="E5261" t="s">
        <v>91</v>
      </c>
      <c r="F5261" t="s">
        <v>715</v>
      </c>
      <c r="G5261">
        <v>0</v>
      </c>
      <c r="H5261">
        <v>19500</v>
      </c>
    </row>
    <row r="5262" spans="1:8" x14ac:dyDescent="0.25">
      <c r="A5262" t="s">
        <v>628</v>
      </c>
      <c r="B5262">
        <v>8</v>
      </c>
      <c r="C5262" t="s">
        <v>87</v>
      </c>
      <c r="D5262" t="s">
        <v>551</v>
      </c>
      <c r="E5262" t="s">
        <v>79</v>
      </c>
      <c r="F5262" t="s">
        <v>715</v>
      </c>
      <c r="G5262">
        <v>0</v>
      </c>
      <c r="H5262">
        <v>0</v>
      </c>
    </row>
    <row r="5263" spans="1:8" x14ac:dyDescent="0.25">
      <c r="A5263" t="s">
        <v>628</v>
      </c>
      <c r="B5263" t="s">
        <v>141</v>
      </c>
      <c r="C5263" t="s">
        <v>142</v>
      </c>
      <c r="D5263" t="s">
        <v>644</v>
      </c>
      <c r="E5263" t="s">
        <v>91</v>
      </c>
      <c r="F5263" t="s">
        <v>715</v>
      </c>
      <c r="G5263">
        <v>0</v>
      </c>
      <c r="H5263">
        <v>0</v>
      </c>
    </row>
    <row r="5264" spans="1:8" x14ac:dyDescent="0.25">
      <c r="A5264" t="s">
        <v>628</v>
      </c>
      <c r="B5264" t="s">
        <v>234</v>
      </c>
      <c r="C5264" t="s">
        <v>235</v>
      </c>
      <c r="D5264" t="s">
        <v>645</v>
      </c>
      <c r="E5264" t="s">
        <v>91</v>
      </c>
      <c r="F5264" t="s">
        <v>715</v>
      </c>
      <c r="G5264">
        <v>0</v>
      </c>
      <c r="H5264">
        <v>0</v>
      </c>
    </row>
    <row r="5265" spans="1:8" x14ac:dyDescent="0.25">
      <c r="A5265" t="s">
        <v>628</v>
      </c>
      <c r="B5265" t="s">
        <v>531</v>
      </c>
      <c r="C5265" t="s">
        <v>532</v>
      </c>
      <c r="D5265" t="s">
        <v>533</v>
      </c>
      <c r="E5265" t="s">
        <v>91</v>
      </c>
      <c r="F5265" t="s">
        <v>715</v>
      </c>
      <c r="G5265">
        <v>0</v>
      </c>
      <c r="H5265">
        <v>0</v>
      </c>
    </row>
    <row r="5266" spans="1:8" x14ac:dyDescent="0.25">
      <c r="A5266" t="s">
        <v>628</v>
      </c>
      <c r="B5266">
        <v>9</v>
      </c>
      <c r="C5266" t="s">
        <v>88</v>
      </c>
      <c r="D5266" t="s">
        <v>552</v>
      </c>
      <c r="E5266" t="s">
        <v>79</v>
      </c>
      <c r="F5266" t="s">
        <v>715</v>
      </c>
      <c r="G5266">
        <v>0</v>
      </c>
      <c r="H5266">
        <v>0</v>
      </c>
    </row>
    <row r="5267" spans="1:8" x14ac:dyDescent="0.25">
      <c r="A5267" t="s">
        <v>628</v>
      </c>
      <c r="B5267" t="s">
        <v>300</v>
      </c>
      <c r="C5267" t="s">
        <v>301</v>
      </c>
      <c r="D5267" t="s">
        <v>302</v>
      </c>
      <c r="E5267" t="s">
        <v>91</v>
      </c>
      <c r="F5267" t="s">
        <v>715</v>
      </c>
      <c r="G5267">
        <v>0</v>
      </c>
      <c r="H5267">
        <v>0</v>
      </c>
    </row>
    <row r="5268" spans="1:8" x14ac:dyDescent="0.25">
      <c r="A5268" t="s">
        <v>628</v>
      </c>
      <c r="B5268" t="s">
        <v>177</v>
      </c>
      <c r="C5268" t="s">
        <v>178</v>
      </c>
      <c r="D5268" t="s">
        <v>179</v>
      </c>
      <c r="E5268" t="s">
        <v>91</v>
      </c>
      <c r="F5268" t="s">
        <v>715</v>
      </c>
      <c r="G5268">
        <v>0</v>
      </c>
      <c r="H5268">
        <v>0</v>
      </c>
    </row>
    <row r="5269" spans="1:8" x14ac:dyDescent="0.25">
      <c r="A5269" t="s">
        <v>628</v>
      </c>
      <c r="B5269" t="s">
        <v>318</v>
      </c>
      <c r="C5269" t="s">
        <v>319</v>
      </c>
      <c r="D5269" t="s">
        <v>646</v>
      </c>
      <c r="E5269" t="s">
        <v>91</v>
      </c>
      <c r="F5269" t="s">
        <v>715</v>
      </c>
      <c r="G5269">
        <v>0</v>
      </c>
      <c r="H5269">
        <v>15096</v>
      </c>
    </row>
    <row r="5270" spans="1:8" x14ac:dyDescent="0.25">
      <c r="A5270" t="s">
        <v>628</v>
      </c>
      <c r="B5270" t="s">
        <v>264</v>
      </c>
      <c r="C5270" t="s">
        <v>265</v>
      </c>
      <c r="D5270" t="s">
        <v>266</v>
      </c>
      <c r="E5270" t="s">
        <v>91</v>
      </c>
      <c r="F5270" t="s">
        <v>715</v>
      </c>
      <c r="G5270">
        <v>0</v>
      </c>
      <c r="H5270">
        <v>0</v>
      </c>
    </row>
    <row r="5271" spans="1:8" x14ac:dyDescent="0.25">
      <c r="A5271" t="s">
        <v>628</v>
      </c>
      <c r="B5271">
        <v>98</v>
      </c>
      <c r="C5271" t="s">
        <v>118</v>
      </c>
      <c r="D5271" t="s">
        <v>647</v>
      </c>
      <c r="E5271" t="s">
        <v>91</v>
      </c>
      <c r="F5271" t="s">
        <v>715</v>
      </c>
      <c r="G5271">
        <v>0</v>
      </c>
      <c r="H5271">
        <v>0</v>
      </c>
    </row>
    <row r="5272" spans="1:8" x14ac:dyDescent="0.25">
      <c r="A5272" t="s">
        <v>628</v>
      </c>
      <c r="B5272" t="s">
        <v>375</v>
      </c>
      <c r="C5272" t="s">
        <v>376</v>
      </c>
      <c r="D5272" t="s">
        <v>648</v>
      </c>
      <c r="E5272" t="s">
        <v>91</v>
      </c>
      <c r="F5272" t="s">
        <v>715</v>
      </c>
      <c r="G5272">
        <v>0</v>
      </c>
      <c r="H5272">
        <v>0</v>
      </c>
    </row>
    <row r="5273" spans="1:8" x14ac:dyDescent="0.25">
      <c r="A5273" t="s">
        <v>628</v>
      </c>
      <c r="B5273">
        <v>82</v>
      </c>
      <c r="C5273" t="s">
        <v>96</v>
      </c>
      <c r="D5273" t="s">
        <v>97</v>
      </c>
      <c r="E5273" t="s">
        <v>91</v>
      </c>
      <c r="F5273" t="s">
        <v>715</v>
      </c>
      <c r="G5273">
        <v>0</v>
      </c>
      <c r="H5273">
        <v>0</v>
      </c>
    </row>
    <row r="5274" spans="1:8" x14ac:dyDescent="0.25">
      <c r="A5274" t="s">
        <v>628</v>
      </c>
      <c r="B5274">
        <v>10</v>
      </c>
      <c r="C5274" t="s">
        <v>455</v>
      </c>
      <c r="D5274" t="s">
        <v>553</v>
      </c>
      <c r="E5274" t="s">
        <v>79</v>
      </c>
      <c r="F5274" t="s">
        <v>715</v>
      </c>
      <c r="G5274">
        <v>0</v>
      </c>
      <c r="H5274">
        <v>0</v>
      </c>
    </row>
    <row r="5275" spans="1:8" x14ac:dyDescent="0.25">
      <c r="A5275" t="s">
        <v>628</v>
      </c>
      <c r="B5275" t="s">
        <v>237</v>
      </c>
      <c r="C5275" t="s">
        <v>238</v>
      </c>
      <c r="D5275" t="s">
        <v>649</v>
      </c>
      <c r="E5275" t="s">
        <v>91</v>
      </c>
      <c r="F5275" t="s">
        <v>715</v>
      </c>
      <c r="G5275">
        <v>0</v>
      </c>
      <c r="H5275">
        <v>0</v>
      </c>
    </row>
    <row r="5276" spans="1:8" x14ac:dyDescent="0.25">
      <c r="A5276" t="s">
        <v>628</v>
      </c>
      <c r="B5276" t="s">
        <v>207</v>
      </c>
      <c r="C5276" t="s">
        <v>208</v>
      </c>
      <c r="D5276" t="s">
        <v>650</v>
      </c>
      <c r="E5276" t="s">
        <v>91</v>
      </c>
      <c r="F5276" t="s">
        <v>715</v>
      </c>
      <c r="G5276">
        <v>0</v>
      </c>
      <c r="H5276">
        <v>0</v>
      </c>
    </row>
    <row r="5277" spans="1:8" x14ac:dyDescent="0.25">
      <c r="A5277" t="s">
        <v>628</v>
      </c>
      <c r="B5277" t="s">
        <v>294</v>
      </c>
      <c r="C5277" t="s">
        <v>295</v>
      </c>
      <c r="D5277" t="s">
        <v>651</v>
      </c>
      <c r="E5277" t="s">
        <v>91</v>
      </c>
      <c r="F5277" t="s">
        <v>715</v>
      </c>
      <c r="G5277">
        <v>0</v>
      </c>
      <c r="H5277">
        <v>0</v>
      </c>
    </row>
    <row r="5278" spans="1:8" x14ac:dyDescent="0.25">
      <c r="A5278" t="s">
        <v>628</v>
      </c>
      <c r="B5278">
        <v>11</v>
      </c>
      <c r="C5278" t="s">
        <v>456</v>
      </c>
      <c r="D5278" t="s">
        <v>554</v>
      </c>
      <c r="E5278" t="s">
        <v>79</v>
      </c>
      <c r="F5278" t="s">
        <v>715</v>
      </c>
      <c r="G5278">
        <v>0</v>
      </c>
      <c r="H5278">
        <v>0</v>
      </c>
    </row>
    <row r="5279" spans="1:8" x14ac:dyDescent="0.25">
      <c r="A5279" t="s">
        <v>628</v>
      </c>
      <c r="B5279">
        <v>12</v>
      </c>
      <c r="C5279" t="s">
        <v>419</v>
      </c>
      <c r="D5279" t="s">
        <v>555</v>
      </c>
      <c r="E5279" t="s">
        <v>79</v>
      </c>
      <c r="F5279" t="s">
        <v>715</v>
      </c>
      <c r="G5279">
        <v>0</v>
      </c>
      <c r="H5279">
        <v>804288.47</v>
      </c>
    </row>
    <row r="5280" spans="1:8" x14ac:dyDescent="0.25">
      <c r="A5280" t="s">
        <v>628</v>
      </c>
      <c r="B5280" t="s">
        <v>351</v>
      </c>
      <c r="C5280" t="s">
        <v>352</v>
      </c>
      <c r="D5280" t="s">
        <v>652</v>
      </c>
      <c r="E5280" t="s">
        <v>91</v>
      </c>
      <c r="F5280" t="s">
        <v>715</v>
      </c>
      <c r="G5280">
        <v>0</v>
      </c>
      <c r="H5280">
        <v>0</v>
      </c>
    </row>
    <row r="5281" spans="1:8" x14ac:dyDescent="0.25">
      <c r="A5281" t="s">
        <v>628</v>
      </c>
      <c r="B5281" t="s">
        <v>222</v>
      </c>
      <c r="C5281" t="s">
        <v>223</v>
      </c>
      <c r="D5281" t="s">
        <v>653</v>
      </c>
      <c r="E5281" t="s">
        <v>91</v>
      </c>
      <c r="F5281" t="s">
        <v>715</v>
      </c>
      <c r="G5281">
        <v>0</v>
      </c>
      <c r="H5281">
        <v>0</v>
      </c>
    </row>
    <row r="5282" spans="1:8" x14ac:dyDescent="0.25">
      <c r="A5282" t="s">
        <v>628</v>
      </c>
      <c r="B5282" t="s">
        <v>267</v>
      </c>
      <c r="C5282" t="s">
        <v>268</v>
      </c>
      <c r="D5282" t="s">
        <v>269</v>
      </c>
      <c r="E5282" t="s">
        <v>91</v>
      </c>
      <c r="F5282" t="s">
        <v>715</v>
      </c>
      <c r="G5282">
        <v>0</v>
      </c>
      <c r="H5282">
        <v>0</v>
      </c>
    </row>
    <row r="5283" spans="1:8" x14ac:dyDescent="0.25">
      <c r="A5283" t="s">
        <v>628</v>
      </c>
      <c r="B5283" t="s">
        <v>303</v>
      </c>
      <c r="C5283" t="s">
        <v>304</v>
      </c>
      <c r="D5283" t="s">
        <v>654</v>
      </c>
      <c r="E5283" t="s">
        <v>91</v>
      </c>
      <c r="F5283" t="s">
        <v>715</v>
      </c>
      <c r="G5283">
        <v>0</v>
      </c>
      <c r="H5283">
        <v>0</v>
      </c>
    </row>
    <row r="5284" spans="1:8" x14ac:dyDescent="0.25">
      <c r="A5284" t="s">
        <v>628</v>
      </c>
      <c r="B5284" t="s">
        <v>396</v>
      </c>
      <c r="C5284" t="s">
        <v>397</v>
      </c>
      <c r="D5284" t="s">
        <v>398</v>
      </c>
      <c r="E5284" t="s">
        <v>91</v>
      </c>
      <c r="F5284" t="s">
        <v>715</v>
      </c>
      <c r="G5284">
        <v>0</v>
      </c>
      <c r="H5284">
        <v>0</v>
      </c>
    </row>
    <row r="5285" spans="1:8" x14ac:dyDescent="0.25">
      <c r="A5285" t="s">
        <v>628</v>
      </c>
      <c r="B5285" t="s">
        <v>174</v>
      </c>
      <c r="C5285" t="s">
        <v>175</v>
      </c>
      <c r="D5285" t="s">
        <v>655</v>
      </c>
      <c r="E5285" t="s">
        <v>91</v>
      </c>
      <c r="F5285" t="s">
        <v>715</v>
      </c>
      <c r="G5285">
        <v>0</v>
      </c>
      <c r="H5285">
        <v>0</v>
      </c>
    </row>
    <row r="5286" spans="1:8" x14ac:dyDescent="0.25">
      <c r="A5286" t="s">
        <v>628</v>
      </c>
      <c r="B5286">
        <v>13</v>
      </c>
      <c r="C5286" t="s">
        <v>420</v>
      </c>
      <c r="D5286" t="s">
        <v>556</v>
      </c>
      <c r="E5286" t="s">
        <v>79</v>
      </c>
      <c r="F5286" t="s">
        <v>715</v>
      </c>
      <c r="G5286">
        <v>0</v>
      </c>
      <c r="H5286">
        <v>61894.85</v>
      </c>
    </row>
    <row r="5287" spans="1:8" x14ac:dyDescent="0.25">
      <c r="A5287" t="s">
        <v>628</v>
      </c>
      <c r="B5287" t="s">
        <v>132</v>
      </c>
      <c r="C5287" t="s">
        <v>133</v>
      </c>
      <c r="D5287" t="s">
        <v>656</v>
      </c>
      <c r="E5287" t="s">
        <v>91</v>
      </c>
      <c r="F5287" t="s">
        <v>715</v>
      </c>
      <c r="G5287">
        <v>0</v>
      </c>
      <c r="H5287">
        <v>0</v>
      </c>
    </row>
    <row r="5288" spans="1:8" x14ac:dyDescent="0.25">
      <c r="A5288" t="s">
        <v>628</v>
      </c>
      <c r="B5288" t="s">
        <v>402</v>
      </c>
      <c r="C5288" t="s">
        <v>403</v>
      </c>
      <c r="D5288" t="s">
        <v>657</v>
      </c>
      <c r="E5288" t="s">
        <v>91</v>
      </c>
      <c r="F5288" t="s">
        <v>715</v>
      </c>
      <c r="G5288">
        <v>0</v>
      </c>
      <c r="H5288">
        <v>0</v>
      </c>
    </row>
    <row r="5289" spans="1:8" x14ac:dyDescent="0.25">
      <c r="A5289" t="s">
        <v>628</v>
      </c>
      <c r="B5289" t="s">
        <v>273</v>
      </c>
      <c r="C5289" t="s">
        <v>274</v>
      </c>
      <c r="D5289" t="s">
        <v>275</v>
      </c>
      <c r="E5289" t="s">
        <v>91</v>
      </c>
      <c r="F5289" t="s">
        <v>715</v>
      </c>
      <c r="G5289">
        <v>0</v>
      </c>
      <c r="H5289">
        <v>0</v>
      </c>
    </row>
    <row r="5290" spans="1:8" x14ac:dyDescent="0.25">
      <c r="A5290" t="s">
        <v>628</v>
      </c>
      <c r="B5290">
        <v>93</v>
      </c>
      <c r="C5290" t="s">
        <v>110</v>
      </c>
      <c r="D5290" t="s">
        <v>658</v>
      </c>
      <c r="E5290" t="s">
        <v>91</v>
      </c>
      <c r="F5290" t="s">
        <v>715</v>
      </c>
      <c r="G5290">
        <v>0</v>
      </c>
      <c r="H5290">
        <v>0</v>
      </c>
    </row>
    <row r="5291" spans="1:8" x14ac:dyDescent="0.25">
      <c r="A5291" t="s">
        <v>628</v>
      </c>
      <c r="B5291">
        <v>14</v>
      </c>
      <c r="C5291" t="s">
        <v>421</v>
      </c>
      <c r="D5291" t="s">
        <v>557</v>
      </c>
      <c r="E5291" t="s">
        <v>79</v>
      </c>
      <c r="F5291" t="s">
        <v>715</v>
      </c>
      <c r="G5291">
        <v>0</v>
      </c>
      <c r="H5291">
        <v>765906.87</v>
      </c>
    </row>
    <row r="5292" spans="1:8" x14ac:dyDescent="0.25">
      <c r="A5292" t="s">
        <v>628</v>
      </c>
      <c r="B5292">
        <v>15</v>
      </c>
      <c r="C5292" t="s">
        <v>422</v>
      </c>
      <c r="D5292" t="s">
        <v>558</v>
      </c>
      <c r="E5292" t="s">
        <v>79</v>
      </c>
      <c r="F5292" t="s">
        <v>715</v>
      </c>
      <c r="G5292">
        <v>0</v>
      </c>
      <c r="H5292">
        <v>0</v>
      </c>
    </row>
    <row r="5293" spans="1:8" x14ac:dyDescent="0.25">
      <c r="A5293" t="s">
        <v>628</v>
      </c>
      <c r="B5293">
        <v>16</v>
      </c>
      <c r="C5293" t="s">
        <v>423</v>
      </c>
      <c r="D5293" t="s">
        <v>559</v>
      </c>
      <c r="E5293" t="s">
        <v>79</v>
      </c>
      <c r="F5293" t="s">
        <v>715</v>
      </c>
      <c r="G5293">
        <v>0</v>
      </c>
      <c r="H5293">
        <v>0</v>
      </c>
    </row>
    <row r="5294" spans="1:8" x14ac:dyDescent="0.25">
      <c r="A5294" t="s">
        <v>628</v>
      </c>
      <c r="B5294" t="s">
        <v>225</v>
      </c>
      <c r="C5294" t="s">
        <v>226</v>
      </c>
      <c r="D5294" t="s">
        <v>659</v>
      </c>
      <c r="E5294" t="s">
        <v>91</v>
      </c>
      <c r="F5294" t="s">
        <v>715</v>
      </c>
      <c r="G5294">
        <v>0</v>
      </c>
      <c r="H5294">
        <v>0</v>
      </c>
    </row>
    <row r="5295" spans="1:8" x14ac:dyDescent="0.25">
      <c r="A5295" t="s">
        <v>628</v>
      </c>
      <c r="B5295" t="s">
        <v>180</v>
      </c>
      <c r="C5295" t="s">
        <v>181</v>
      </c>
      <c r="D5295" t="s">
        <v>660</v>
      </c>
      <c r="E5295" t="s">
        <v>91</v>
      </c>
      <c r="F5295" t="s">
        <v>715</v>
      </c>
      <c r="G5295">
        <v>0</v>
      </c>
      <c r="H5295">
        <v>0</v>
      </c>
    </row>
    <row r="5296" spans="1:8" x14ac:dyDescent="0.25">
      <c r="A5296" t="s">
        <v>628</v>
      </c>
      <c r="B5296" t="s">
        <v>393</v>
      </c>
      <c r="C5296" t="s">
        <v>394</v>
      </c>
      <c r="D5296" t="s">
        <v>395</v>
      </c>
      <c r="E5296" t="s">
        <v>91</v>
      </c>
      <c r="F5296" t="s">
        <v>715</v>
      </c>
      <c r="G5296">
        <v>0</v>
      </c>
      <c r="H5296">
        <v>0</v>
      </c>
    </row>
    <row r="5297" spans="1:8" x14ac:dyDescent="0.25">
      <c r="A5297" t="s">
        <v>628</v>
      </c>
      <c r="B5297" t="s">
        <v>321</v>
      </c>
      <c r="C5297" t="s">
        <v>322</v>
      </c>
      <c r="D5297" t="s">
        <v>661</v>
      </c>
      <c r="E5297" t="s">
        <v>91</v>
      </c>
      <c r="F5297" t="s">
        <v>715</v>
      </c>
      <c r="G5297">
        <v>0</v>
      </c>
      <c r="H5297">
        <v>0</v>
      </c>
    </row>
    <row r="5298" spans="1:8" x14ac:dyDescent="0.25">
      <c r="A5298" t="s">
        <v>628</v>
      </c>
      <c r="B5298" t="s">
        <v>183</v>
      </c>
      <c r="C5298" t="s">
        <v>184</v>
      </c>
      <c r="D5298" t="s">
        <v>662</v>
      </c>
      <c r="E5298" t="s">
        <v>91</v>
      </c>
      <c r="F5298" t="s">
        <v>715</v>
      </c>
      <c r="G5298">
        <v>0</v>
      </c>
      <c r="H5298">
        <v>0</v>
      </c>
    </row>
    <row r="5299" spans="1:8" x14ac:dyDescent="0.25">
      <c r="A5299" t="s">
        <v>628</v>
      </c>
      <c r="B5299" t="s">
        <v>150</v>
      </c>
      <c r="C5299" t="s">
        <v>151</v>
      </c>
      <c r="D5299" t="s">
        <v>663</v>
      </c>
      <c r="E5299" t="s">
        <v>91</v>
      </c>
      <c r="F5299" t="s">
        <v>715</v>
      </c>
      <c r="G5299">
        <v>0</v>
      </c>
      <c r="H5299">
        <v>0</v>
      </c>
    </row>
    <row r="5300" spans="1:8" x14ac:dyDescent="0.25">
      <c r="A5300" t="s">
        <v>628</v>
      </c>
      <c r="B5300">
        <v>39</v>
      </c>
      <c r="C5300" t="s">
        <v>446</v>
      </c>
      <c r="D5300" t="s">
        <v>582</v>
      </c>
      <c r="E5300" t="s">
        <v>79</v>
      </c>
      <c r="F5300" t="s">
        <v>715</v>
      </c>
      <c r="G5300">
        <v>0</v>
      </c>
      <c r="H5300">
        <v>33984.160000000003</v>
      </c>
    </row>
    <row r="5301" spans="1:8" x14ac:dyDescent="0.25">
      <c r="A5301" t="s">
        <v>628</v>
      </c>
      <c r="B5301" t="s">
        <v>357</v>
      </c>
      <c r="C5301" t="s">
        <v>358</v>
      </c>
      <c r="D5301" t="s">
        <v>359</v>
      </c>
      <c r="E5301" t="s">
        <v>91</v>
      </c>
      <c r="F5301" t="s">
        <v>715</v>
      </c>
      <c r="G5301">
        <v>0</v>
      </c>
      <c r="H5301">
        <v>0</v>
      </c>
    </row>
    <row r="5302" spans="1:8" x14ac:dyDescent="0.25">
      <c r="A5302" t="s">
        <v>628</v>
      </c>
      <c r="B5302" t="s">
        <v>324</v>
      </c>
      <c r="C5302" t="s">
        <v>325</v>
      </c>
      <c r="D5302" t="s">
        <v>664</v>
      </c>
      <c r="E5302" t="s">
        <v>91</v>
      </c>
      <c r="F5302" t="s">
        <v>715</v>
      </c>
      <c r="G5302">
        <v>0</v>
      </c>
      <c r="H5302">
        <v>0</v>
      </c>
    </row>
    <row r="5303" spans="1:8" x14ac:dyDescent="0.25">
      <c r="A5303" t="s">
        <v>628</v>
      </c>
      <c r="B5303" t="s">
        <v>282</v>
      </c>
      <c r="C5303" t="s">
        <v>283</v>
      </c>
      <c r="D5303" t="s">
        <v>665</v>
      </c>
      <c r="E5303" t="s">
        <v>91</v>
      </c>
      <c r="F5303" t="s">
        <v>715</v>
      </c>
      <c r="G5303">
        <v>0</v>
      </c>
      <c r="H5303">
        <v>0</v>
      </c>
    </row>
    <row r="5304" spans="1:8" x14ac:dyDescent="0.25">
      <c r="A5304" t="s">
        <v>628</v>
      </c>
      <c r="B5304" t="s">
        <v>240</v>
      </c>
      <c r="C5304" t="s">
        <v>241</v>
      </c>
      <c r="D5304" t="s">
        <v>666</v>
      </c>
      <c r="E5304" t="s">
        <v>91</v>
      </c>
      <c r="F5304" t="s">
        <v>715</v>
      </c>
      <c r="G5304">
        <v>0</v>
      </c>
      <c r="H5304">
        <v>0</v>
      </c>
    </row>
    <row r="5305" spans="1:8" x14ac:dyDescent="0.25">
      <c r="A5305" t="s">
        <v>628</v>
      </c>
      <c r="B5305">
        <v>17</v>
      </c>
      <c r="C5305" t="s">
        <v>424</v>
      </c>
      <c r="D5305" t="s">
        <v>560</v>
      </c>
      <c r="E5305" t="s">
        <v>79</v>
      </c>
      <c r="F5305" t="s">
        <v>715</v>
      </c>
      <c r="G5305">
        <v>0</v>
      </c>
      <c r="H5305">
        <v>0</v>
      </c>
    </row>
    <row r="5306" spans="1:8" x14ac:dyDescent="0.25">
      <c r="A5306" t="s">
        <v>628</v>
      </c>
      <c r="B5306" t="s">
        <v>138</v>
      </c>
      <c r="C5306" t="s">
        <v>139</v>
      </c>
      <c r="D5306" t="s">
        <v>667</v>
      </c>
      <c r="E5306" t="s">
        <v>91</v>
      </c>
      <c r="F5306" t="s">
        <v>715</v>
      </c>
      <c r="G5306">
        <v>0</v>
      </c>
      <c r="H5306">
        <v>0</v>
      </c>
    </row>
    <row r="5307" spans="1:8" x14ac:dyDescent="0.25">
      <c r="A5307" t="s">
        <v>628</v>
      </c>
      <c r="B5307" t="s">
        <v>186</v>
      </c>
      <c r="C5307" t="s">
        <v>187</v>
      </c>
      <c r="D5307" t="s">
        <v>668</v>
      </c>
      <c r="E5307" t="s">
        <v>91</v>
      </c>
      <c r="F5307" t="s">
        <v>715</v>
      </c>
      <c r="G5307">
        <v>0</v>
      </c>
      <c r="H5307">
        <v>0</v>
      </c>
    </row>
    <row r="5308" spans="1:8" x14ac:dyDescent="0.25">
      <c r="A5308" t="s">
        <v>628</v>
      </c>
      <c r="B5308">
        <v>18</v>
      </c>
      <c r="C5308" t="s">
        <v>425</v>
      </c>
      <c r="D5308" t="s">
        <v>561</v>
      </c>
      <c r="E5308" t="s">
        <v>79</v>
      </c>
      <c r="F5308" t="s">
        <v>715</v>
      </c>
      <c r="G5308">
        <v>0</v>
      </c>
      <c r="H5308">
        <v>0</v>
      </c>
    </row>
    <row r="5309" spans="1:8" x14ac:dyDescent="0.25">
      <c r="A5309" t="s">
        <v>628</v>
      </c>
      <c r="B5309" t="s">
        <v>270</v>
      </c>
      <c r="C5309" t="s">
        <v>271</v>
      </c>
      <c r="D5309" t="s">
        <v>272</v>
      </c>
      <c r="E5309" t="s">
        <v>91</v>
      </c>
      <c r="F5309" t="s">
        <v>715</v>
      </c>
      <c r="G5309">
        <v>0</v>
      </c>
      <c r="H5309">
        <v>0</v>
      </c>
    </row>
    <row r="5310" spans="1:8" x14ac:dyDescent="0.25">
      <c r="A5310" t="s">
        <v>628</v>
      </c>
      <c r="B5310" t="s">
        <v>414</v>
      </c>
      <c r="C5310" t="s">
        <v>415</v>
      </c>
      <c r="D5310" t="s">
        <v>416</v>
      </c>
      <c r="E5310" t="s">
        <v>91</v>
      </c>
      <c r="F5310" t="s">
        <v>715</v>
      </c>
      <c r="G5310">
        <v>0</v>
      </c>
      <c r="H5310">
        <v>0</v>
      </c>
    </row>
    <row r="5311" spans="1:8" x14ac:dyDescent="0.25">
      <c r="A5311" t="s">
        <v>628</v>
      </c>
      <c r="B5311" t="s">
        <v>345</v>
      </c>
      <c r="C5311" t="s">
        <v>346</v>
      </c>
      <c r="D5311" t="s">
        <v>669</v>
      </c>
      <c r="E5311" t="s">
        <v>91</v>
      </c>
      <c r="F5311" t="s">
        <v>715</v>
      </c>
      <c r="G5311">
        <v>0</v>
      </c>
      <c r="H5311">
        <v>0</v>
      </c>
    </row>
    <row r="5312" spans="1:8" x14ac:dyDescent="0.25">
      <c r="A5312" t="s">
        <v>628</v>
      </c>
      <c r="B5312" t="s">
        <v>189</v>
      </c>
      <c r="C5312" t="s">
        <v>190</v>
      </c>
      <c r="D5312" t="s">
        <v>670</v>
      </c>
      <c r="E5312" t="s">
        <v>91</v>
      </c>
      <c r="F5312" t="s">
        <v>715</v>
      </c>
      <c r="G5312">
        <v>0</v>
      </c>
      <c r="H5312">
        <v>0</v>
      </c>
    </row>
    <row r="5313" spans="1:8" x14ac:dyDescent="0.25">
      <c r="A5313" t="s">
        <v>628</v>
      </c>
      <c r="B5313">
        <v>40</v>
      </c>
      <c r="C5313" t="s">
        <v>447</v>
      </c>
      <c r="D5313" t="s">
        <v>583</v>
      </c>
      <c r="E5313" t="s">
        <v>79</v>
      </c>
      <c r="F5313" t="s">
        <v>715</v>
      </c>
      <c r="G5313">
        <v>0</v>
      </c>
      <c r="H5313">
        <v>135476.56</v>
      </c>
    </row>
    <row r="5314" spans="1:8" x14ac:dyDescent="0.25">
      <c r="A5314" t="s">
        <v>628</v>
      </c>
      <c r="B5314" t="s">
        <v>168</v>
      </c>
      <c r="C5314" t="s">
        <v>169</v>
      </c>
      <c r="D5314" t="s">
        <v>671</v>
      </c>
      <c r="E5314" t="s">
        <v>91</v>
      </c>
      <c r="F5314" t="s">
        <v>715</v>
      </c>
      <c r="G5314">
        <v>0</v>
      </c>
      <c r="H5314">
        <v>0</v>
      </c>
    </row>
    <row r="5315" spans="1:8" x14ac:dyDescent="0.25">
      <c r="A5315" t="s">
        <v>628</v>
      </c>
      <c r="B5315">
        <v>19</v>
      </c>
      <c r="C5315" t="s">
        <v>426</v>
      </c>
      <c r="D5315" t="s">
        <v>562</v>
      </c>
      <c r="E5315" t="s">
        <v>79</v>
      </c>
      <c r="F5315" t="s">
        <v>715</v>
      </c>
      <c r="G5315">
        <v>0</v>
      </c>
      <c r="H5315">
        <v>219940.52</v>
      </c>
    </row>
    <row r="5316" spans="1:8" x14ac:dyDescent="0.25">
      <c r="A5316" t="s">
        <v>628</v>
      </c>
      <c r="B5316" t="s">
        <v>210</v>
      </c>
      <c r="C5316" t="s">
        <v>211</v>
      </c>
      <c r="D5316" t="s">
        <v>672</v>
      </c>
      <c r="E5316" t="s">
        <v>91</v>
      </c>
      <c r="F5316" t="s">
        <v>715</v>
      </c>
      <c r="G5316">
        <v>0</v>
      </c>
      <c r="H5316">
        <v>0</v>
      </c>
    </row>
    <row r="5317" spans="1:8" x14ac:dyDescent="0.25">
      <c r="A5317" t="s">
        <v>628</v>
      </c>
      <c r="B5317" t="s">
        <v>135</v>
      </c>
      <c r="C5317" t="s">
        <v>136</v>
      </c>
      <c r="D5317" t="s">
        <v>673</v>
      </c>
      <c r="E5317" t="s">
        <v>91</v>
      </c>
      <c r="F5317" t="s">
        <v>715</v>
      </c>
      <c r="G5317">
        <v>0</v>
      </c>
      <c r="H5317">
        <v>17750</v>
      </c>
    </row>
    <row r="5318" spans="1:8" x14ac:dyDescent="0.25">
      <c r="A5318" t="s">
        <v>628</v>
      </c>
      <c r="B5318">
        <v>20</v>
      </c>
      <c r="C5318" t="s">
        <v>427</v>
      </c>
      <c r="D5318" t="s">
        <v>563</v>
      </c>
      <c r="E5318" t="s">
        <v>79</v>
      </c>
      <c r="F5318" t="s">
        <v>715</v>
      </c>
      <c r="G5318">
        <v>0</v>
      </c>
      <c r="H5318">
        <v>21332.5</v>
      </c>
    </row>
    <row r="5319" spans="1:8" x14ac:dyDescent="0.25">
      <c r="A5319" t="s">
        <v>628</v>
      </c>
      <c r="B5319" t="s">
        <v>159</v>
      </c>
      <c r="C5319" t="s">
        <v>160</v>
      </c>
      <c r="D5319" t="s">
        <v>161</v>
      </c>
      <c r="E5319" t="s">
        <v>91</v>
      </c>
      <c r="F5319" t="s">
        <v>715</v>
      </c>
      <c r="G5319">
        <v>0</v>
      </c>
      <c r="H5319">
        <v>0</v>
      </c>
    </row>
    <row r="5320" spans="1:8" x14ac:dyDescent="0.25">
      <c r="A5320" t="s">
        <v>628</v>
      </c>
      <c r="B5320">
        <v>21</v>
      </c>
      <c r="C5320" t="s">
        <v>428</v>
      </c>
      <c r="D5320" t="s">
        <v>564</v>
      </c>
      <c r="E5320" t="s">
        <v>79</v>
      </c>
      <c r="F5320" t="s">
        <v>715</v>
      </c>
      <c r="G5320">
        <v>0</v>
      </c>
      <c r="H5320">
        <v>0</v>
      </c>
    </row>
    <row r="5321" spans="1:8" x14ac:dyDescent="0.25">
      <c r="A5321" t="s">
        <v>628</v>
      </c>
      <c r="B5321" t="s">
        <v>120</v>
      </c>
      <c r="C5321" t="s">
        <v>121</v>
      </c>
      <c r="D5321" t="s">
        <v>674</v>
      </c>
      <c r="E5321" t="s">
        <v>91</v>
      </c>
      <c r="F5321" t="s">
        <v>715</v>
      </c>
      <c r="G5321">
        <v>0</v>
      </c>
      <c r="H5321">
        <v>0</v>
      </c>
    </row>
    <row r="5322" spans="1:8" x14ac:dyDescent="0.25">
      <c r="A5322" t="s">
        <v>628</v>
      </c>
      <c r="B5322" t="s">
        <v>171</v>
      </c>
      <c r="C5322" t="s">
        <v>172</v>
      </c>
      <c r="D5322" t="s">
        <v>675</v>
      </c>
      <c r="E5322" t="s">
        <v>91</v>
      </c>
      <c r="F5322" t="s">
        <v>715</v>
      </c>
      <c r="G5322">
        <v>0</v>
      </c>
      <c r="H5322">
        <v>0</v>
      </c>
    </row>
    <row r="5323" spans="1:8" x14ac:dyDescent="0.25">
      <c r="A5323" t="s">
        <v>628</v>
      </c>
      <c r="B5323">
        <v>37</v>
      </c>
      <c r="C5323" t="s">
        <v>444</v>
      </c>
      <c r="D5323" t="s">
        <v>580</v>
      </c>
      <c r="E5323" t="s">
        <v>79</v>
      </c>
      <c r="F5323" t="s">
        <v>715</v>
      </c>
      <c r="G5323">
        <v>0</v>
      </c>
      <c r="H5323">
        <v>27925.99</v>
      </c>
    </row>
    <row r="5324" spans="1:8" x14ac:dyDescent="0.25">
      <c r="A5324" t="s">
        <v>628</v>
      </c>
      <c r="B5324">
        <v>68</v>
      </c>
      <c r="C5324" t="s">
        <v>89</v>
      </c>
      <c r="D5324" t="s">
        <v>676</v>
      </c>
      <c r="E5324" t="s">
        <v>91</v>
      </c>
      <c r="F5324" t="s">
        <v>715</v>
      </c>
      <c r="G5324">
        <v>0</v>
      </c>
      <c r="H5324">
        <v>0</v>
      </c>
    </row>
    <row r="5325" spans="1:8" x14ac:dyDescent="0.25">
      <c r="A5325" t="s">
        <v>628</v>
      </c>
      <c r="B5325" t="s">
        <v>216</v>
      </c>
      <c r="C5325" t="s">
        <v>217</v>
      </c>
      <c r="D5325" t="s">
        <v>677</v>
      </c>
      <c r="E5325" t="s">
        <v>91</v>
      </c>
      <c r="F5325" t="s">
        <v>715</v>
      </c>
      <c r="G5325">
        <v>0</v>
      </c>
      <c r="H5325">
        <v>0</v>
      </c>
    </row>
    <row r="5326" spans="1:8" x14ac:dyDescent="0.25">
      <c r="A5326" t="s">
        <v>628</v>
      </c>
      <c r="B5326" t="s">
        <v>309</v>
      </c>
      <c r="C5326" t="s">
        <v>310</v>
      </c>
      <c r="D5326" t="s">
        <v>678</v>
      </c>
      <c r="E5326" t="s">
        <v>91</v>
      </c>
      <c r="F5326" t="s">
        <v>715</v>
      </c>
      <c r="G5326">
        <v>0</v>
      </c>
      <c r="H5326">
        <v>0</v>
      </c>
    </row>
    <row r="5327" spans="1:8" x14ac:dyDescent="0.25">
      <c r="A5327" t="s">
        <v>628</v>
      </c>
      <c r="B5327" t="s">
        <v>192</v>
      </c>
      <c r="C5327" t="s">
        <v>193</v>
      </c>
      <c r="D5327" t="s">
        <v>679</v>
      </c>
      <c r="E5327" t="s">
        <v>91</v>
      </c>
      <c r="F5327" t="s">
        <v>715</v>
      </c>
      <c r="G5327">
        <v>0</v>
      </c>
      <c r="H5327">
        <v>0</v>
      </c>
    </row>
    <row r="5328" spans="1:8" x14ac:dyDescent="0.25">
      <c r="A5328" t="s">
        <v>628</v>
      </c>
      <c r="B5328">
        <v>22</v>
      </c>
      <c r="C5328" t="s">
        <v>429</v>
      </c>
      <c r="D5328" t="s">
        <v>565</v>
      </c>
      <c r="E5328" t="s">
        <v>79</v>
      </c>
      <c r="F5328" t="s">
        <v>715</v>
      </c>
      <c r="G5328">
        <v>0</v>
      </c>
      <c r="H5328">
        <v>481141.93</v>
      </c>
    </row>
    <row r="5329" spans="1:8" x14ac:dyDescent="0.25">
      <c r="A5329" t="s">
        <v>628</v>
      </c>
      <c r="B5329">
        <v>86</v>
      </c>
      <c r="C5329" t="s">
        <v>100</v>
      </c>
      <c r="D5329" t="s">
        <v>680</v>
      </c>
      <c r="E5329" t="s">
        <v>91</v>
      </c>
      <c r="F5329" t="s">
        <v>715</v>
      </c>
      <c r="G5329">
        <v>0</v>
      </c>
      <c r="H5329">
        <v>0</v>
      </c>
    </row>
    <row r="5330" spans="1:8" x14ac:dyDescent="0.25">
      <c r="A5330" t="s">
        <v>628</v>
      </c>
      <c r="B5330">
        <v>23</v>
      </c>
      <c r="C5330" t="s">
        <v>430</v>
      </c>
      <c r="D5330" t="s">
        <v>566</v>
      </c>
      <c r="E5330" t="s">
        <v>79</v>
      </c>
      <c r="F5330" t="s">
        <v>715</v>
      </c>
      <c r="G5330">
        <v>0</v>
      </c>
      <c r="H5330">
        <v>0</v>
      </c>
    </row>
    <row r="5331" spans="1:8" x14ac:dyDescent="0.25">
      <c r="A5331" t="s">
        <v>628</v>
      </c>
      <c r="B5331" t="s">
        <v>306</v>
      </c>
      <c r="C5331" t="s">
        <v>307</v>
      </c>
      <c r="D5331" t="s">
        <v>681</v>
      </c>
      <c r="E5331" t="s">
        <v>91</v>
      </c>
      <c r="F5331" t="s">
        <v>715</v>
      </c>
      <c r="G5331">
        <v>0</v>
      </c>
      <c r="H5331">
        <v>0</v>
      </c>
    </row>
    <row r="5332" spans="1:8" x14ac:dyDescent="0.25">
      <c r="A5332" t="s">
        <v>628</v>
      </c>
      <c r="B5332" t="s">
        <v>243</v>
      </c>
      <c r="C5332" t="s">
        <v>244</v>
      </c>
      <c r="D5332" t="s">
        <v>245</v>
      </c>
      <c r="E5332" t="s">
        <v>91</v>
      </c>
      <c r="F5332" t="s">
        <v>715</v>
      </c>
      <c r="G5332">
        <v>0</v>
      </c>
      <c r="H5332">
        <v>0</v>
      </c>
    </row>
    <row r="5333" spans="1:8" x14ac:dyDescent="0.25">
      <c r="A5333" t="s">
        <v>628</v>
      </c>
      <c r="B5333">
        <v>38</v>
      </c>
      <c r="C5333" t="s">
        <v>445</v>
      </c>
      <c r="D5333" t="s">
        <v>581</v>
      </c>
      <c r="E5333" t="s">
        <v>79</v>
      </c>
      <c r="F5333" t="s">
        <v>715</v>
      </c>
      <c r="G5333">
        <v>0</v>
      </c>
      <c r="H5333">
        <v>97114</v>
      </c>
    </row>
    <row r="5334" spans="1:8" x14ac:dyDescent="0.25">
      <c r="A5334" t="s">
        <v>628</v>
      </c>
      <c r="B5334" t="s">
        <v>246</v>
      </c>
      <c r="C5334" t="s">
        <v>247</v>
      </c>
      <c r="D5334" t="s">
        <v>248</v>
      </c>
      <c r="E5334" t="s">
        <v>91</v>
      </c>
      <c r="F5334" t="s">
        <v>715</v>
      </c>
      <c r="G5334">
        <v>0</v>
      </c>
      <c r="H5334">
        <v>0</v>
      </c>
    </row>
    <row r="5335" spans="1:8" x14ac:dyDescent="0.25">
      <c r="A5335" t="s">
        <v>628</v>
      </c>
      <c r="B5335" t="s">
        <v>123</v>
      </c>
      <c r="C5335" t="s">
        <v>124</v>
      </c>
      <c r="D5335" t="s">
        <v>682</v>
      </c>
      <c r="E5335" t="s">
        <v>91</v>
      </c>
      <c r="F5335" t="s">
        <v>715</v>
      </c>
      <c r="G5335">
        <v>0</v>
      </c>
      <c r="H5335">
        <v>0</v>
      </c>
    </row>
    <row r="5336" spans="1:8" x14ac:dyDescent="0.25">
      <c r="A5336" t="s">
        <v>628</v>
      </c>
      <c r="B5336" t="s">
        <v>162</v>
      </c>
      <c r="C5336" t="s">
        <v>163</v>
      </c>
      <c r="D5336" t="s">
        <v>683</v>
      </c>
      <c r="E5336" t="s">
        <v>91</v>
      </c>
      <c r="F5336" t="s">
        <v>715</v>
      </c>
      <c r="G5336">
        <v>0</v>
      </c>
      <c r="H5336">
        <v>0</v>
      </c>
    </row>
    <row r="5337" spans="1:8" x14ac:dyDescent="0.25">
      <c r="A5337" t="s">
        <v>628</v>
      </c>
      <c r="B5337" t="s">
        <v>405</v>
      </c>
      <c r="C5337" t="s">
        <v>406</v>
      </c>
      <c r="D5337" t="s">
        <v>684</v>
      </c>
      <c r="E5337" t="s">
        <v>91</v>
      </c>
      <c r="F5337" t="s">
        <v>715</v>
      </c>
      <c r="G5337">
        <v>0</v>
      </c>
      <c r="H5337">
        <v>0</v>
      </c>
    </row>
    <row r="5338" spans="1:8" x14ac:dyDescent="0.25">
      <c r="A5338" t="s">
        <v>628</v>
      </c>
      <c r="B5338" t="s">
        <v>195</v>
      </c>
      <c r="C5338" t="s">
        <v>196</v>
      </c>
      <c r="D5338" t="s">
        <v>685</v>
      </c>
      <c r="E5338" t="s">
        <v>91</v>
      </c>
      <c r="F5338" t="s">
        <v>715</v>
      </c>
      <c r="G5338">
        <v>0</v>
      </c>
      <c r="H5338">
        <v>36000</v>
      </c>
    </row>
    <row r="5339" spans="1:8" x14ac:dyDescent="0.25">
      <c r="A5339" t="s">
        <v>628</v>
      </c>
      <c r="B5339">
        <v>24</v>
      </c>
      <c r="C5339" t="s">
        <v>431</v>
      </c>
      <c r="D5339" t="s">
        <v>567</v>
      </c>
      <c r="E5339" t="s">
        <v>79</v>
      </c>
      <c r="F5339" t="s">
        <v>715</v>
      </c>
      <c r="G5339">
        <v>0</v>
      </c>
      <c r="H5339">
        <v>0</v>
      </c>
    </row>
    <row r="5340" spans="1:8" x14ac:dyDescent="0.25">
      <c r="A5340" t="s">
        <v>628</v>
      </c>
      <c r="B5340" t="s">
        <v>249</v>
      </c>
      <c r="C5340" t="s">
        <v>250</v>
      </c>
      <c r="D5340" t="s">
        <v>686</v>
      </c>
      <c r="E5340" t="s">
        <v>91</v>
      </c>
      <c r="F5340" t="s">
        <v>715</v>
      </c>
      <c r="G5340">
        <v>0</v>
      </c>
      <c r="H5340">
        <v>0</v>
      </c>
    </row>
    <row r="5341" spans="1:8" x14ac:dyDescent="0.25">
      <c r="A5341" t="s">
        <v>628</v>
      </c>
      <c r="B5341" t="s">
        <v>366</v>
      </c>
      <c r="C5341" t="s">
        <v>367</v>
      </c>
      <c r="D5341" t="s">
        <v>687</v>
      </c>
      <c r="E5341" t="s">
        <v>91</v>
      </c>
      <c r="F5341" t="s">
        <v>715</v>
      </c>
      <c r="G5341">
        <v>0</v>
      </c>
      <c r="H5341">
        <v>0</v>
      </c>
    </row>
    <row r="5342" spans="1:8" x14ac:dyDescent="0.25">
      <c r="A5342" t="s">
        <v>628</v>
      </c>
      <c r="B5342">
        <v>36</v>
      </c>
      <c r="C5342" t="s">
        <v>443</v>
      </c>
      <c r="D5342" t="s">
        <v>579</v>
      </c>
      <c r="E5342" t="s">
        <v>79</v>
      </c>
      <c r="F5342" t="s">
        <v>715</v>
      </c>
      <c r="G5342">
        <v>0</v>
      </c>
      <c r="H5342">
        <v>81458.39</v>
      </c>
    </row>
    <row r="5343" spans="1:8" x14ac:dyDescent="0.25">
      <c r="A5343" t="s">
        <v>628</v>
      </c>
      <c r="B5343">
        <v>97</v>
      </c>
      <c r="C5343" t="s">
        <v>116</v>
      </c>
      <c r="D5343" t="s">
        <v>688</v>
      </c>
      <c r="E5343" t="s">
        <v>91</v>
      </c>
      <c r="F5343" t="s">
        <v>715</v>
      </c>
      <c r="G5343">
        <v>0</v>
      </c>
      <c r="H5343">
        <v>0</v>
      </c>
    </row>
    <row r="5344" spans="1:8" x14ac:dyDescent="0.25">
      <c r="A5344" t="s">
        <v>628</v>
      </c>
      <c r="B5344">
        <v>25</v>
      </c>
      <c r="C5344" t="s">
        <v>432</v>
      </c>
      <c r="D5344" t="s">
        <v>568</v>
      </c>
      <c r="E5344" t="s">
        <v>79</v>
      </c>
      <c r="F5344" t="s">
        <v>715</v>
      </c>
      <c r="G5344">
        <v>0</v>
      </c>
      <c r="H5344">
        <v>0</v>
      </c>
    </row>
    <row r="5345" spans="1:8" x14ac:dyDescent="0.25">
      <c r="A5345" t="s">
        <v>628</v>
      </c>
      <c r="B5345" t="s">
        <v>348</v>
      </c>
      <c r="C5345" t="s">
        <v>349</v>
      </c>
      <c r="D5345" t="s">
        <v>350</v>
      </c>
      <c r="E5345" t="s">
        <v>91</v>
      </c>
      <c r="F5345" t="s">
        <v>715</v>
      </c>
      <c r="G5345">
        <v>0</v>
      </c>
      <c r="H5345">
        <v>0</v>
      </c>
    </row>
    <row r="5346" spans="1:8" x14ac:dyDescent="0.25">
      <c r="A5346" t="s">
        <v>628</v>
      </c>
      <c r="B5346">
        <v>26</v>
      </c>
      <c r="C5346" t="s">
        <v>433</v>
      </c>
      <c r="D5346" t="s">
        <v>569</v>
      </c>
      <c r="E5346" t="s">
        <v>79</v>
      </c>
      <c r="F5346" t="s">
        <v>715</v>
      </c>
      <c r="G5346">
        <v>0</v>
      </c>
      <c r="H5346">
        <v>0</v>
      </c>
    </row>
    <row r="5347" spans="1:8" x14ac:dyDescent="0.25">
      <c r="A5347" t="s">
        <v>628</v>
      </c>
      <c r="B5347">
        <v>89</v>
      </c>
      <c r="C5347" t="s">
        <v>104</v>
      </c>
      <c r="D5347" t="s">
        <v>689</v>
      </c>
      <c r="E5347" t="s">
        <v>91</v>
      </c>
      <c r="F5347" t="s">
        <v>715</v>
      </c>
      <c r="G5347">
        <v>0</v>
      </c>
      <c r="H5347">
        <v>0</v>
      </c>
    </row>
    <row r="5348" spans="1:8" x14ac:dyDescent="0.25">
      <c r="A5348" t="s">
        <v>628</v>
      </c>
      <c r="B5348">
        <v>27</v>
      </c>
      <c r="C5348" t="s">
        <v>434</v>
      </c>
      <c r="D5348" t="s">
        <v>570</v>
      </c>
      <c r="E5348" t="s">
        <v>79</v>
      </c>
      <c r="F5348" t="s">
        <v>715</v>
      </c>
      <c r="G5348">
        <v>0</v>
      </c>
      <c r="H5348">
        <v>0</v>
      </c>
    </row>
    <row r="5349" spans="1:8" x14ac:dyDescent="0.25">
      <c r="A5349" t="s">
        <v>628</v>
      </c>
      <c r="B5349">
        <v>28</v>
      </c>
      <c r="C5349" t="s">
        <v>435</v>
      </c>
      <c r="D5349" t="s">
        <v>571</v>
      </c>
      <c r="E5349" t="s">
        <v>79</v>
      </c>
      <c r="F5349" t="s">
        <v>715</v>
      </c>
      <c r="G5349">
        <v>0</v>
      </c>
      <c r="H5349">
        <v>11050</v>
      </c>
    </row>
    <row r="5350" spans="1:8" x14ac:dyDescent="0.25">
      <c r="A5350" t="s">
        <v>628</v>
      </c>
      <c r="B5350" t="s">
        <v>201</v>
      </c>
      <c r="C5350" t="s">
        <v>202</v>
      </c>
      <c r="D5350" t="s">
        <v>690</v>
      </c>
      <c r="E5350" t="s">
        <v>91</v>
      </c>
      <c r="F5350" t="s">
        <v>715</v>
      </c>
      <c r="G5350">
        <v>0</v>
      </c>
      <c r="H5350">
        <v>0</v>
      </c>
    </row>
    <row r="5351" spans="1:8" x14ac:dyDescent="0.25">
      <c r="A5351" t="s">
        <v>628</v>
      </c>
      <c r="B5351" t="s">
        <v>384</v>
      </c>
      <c r="C5351" t="s">
        <v>385</v>
      </c>
      <c r="D5351" t="s">
        <v>691</v>
      </c>
      <c r="E5351" t="s">
        <v>91</v>
      </c>
      <c r="F5351" t="s">
        <v>715</v>
      </c>
      <c r="G5351">
        <v>0</v>
      </c>
      <c r="H5351">
        <v>0</v>
      </c>
    </row>
    <row r="5352" spans="1:8" x14ac:dyDescent="0.25">
      <c r="A5352" t="s">
        <v>628</v>
      </c>
      <c r="B5352" t="s">
        <v>144</v>
      </c>
      <c r="C5352" t="s">
        <v>145</v>
      </c>
      <c r="D5352" t="s">
        <v>692</v>
      </c>
      <c r="E5352" t="s">
        <v>91</v>
      </c>
      <c r="F5352" t="s">
        <v>715</v>
      </c>
      <c r="G5352">
        <v>0</v>
      </c>
      <c r="H5352">
        <v>0</v>
      </c>
    </row>
    <row r="5353" spans="1:8" x14ac:dyDescent="0.25">
      <c r="A5353" t="s">
        <v>628</v>
      </c>
      <c r="B5353" t="s">
        <v>129</v>
      </c>
      <c r="C5353" t="s">
        <v>130</v>
      </c>
      <c r="D5353" t="s">
        <v>693</v>
      </c>
      <c r="E5353" t="s">
        <v>91</v>
      </c>
      <c r="F5353" t="s">
        <v>715</v>
      </c>
      <c r="G5353">
        <v>0</v>
      </c>
      <c r="H5353">
        <v>68550</v>
      </c>
    </row>
    <row r="5354" spans="1:8" x14ac:dyDescent="0.25">
      <c r="A5354" t="s">
        <v>628</v>
      </c>
      <c r="B5354" t="s">
        <v>204</v>
      </c>
      <c r="C5354" t="s">
        <v>205</v>
      </c>
      <c r="D5354" t="s">
        <v>694</v>
      </c>
      <c r="E5354" t="s">
        <v>91</v>
      </c>
      <c r="F5354" t="s">
        <v>715</v>
      </c>
      <c r="G5354">
        <v>0</v>
      </c>
      <c r="H5354">
        <v>0</v>
      </c>
    </row>
    <row r="5355" spans="1:8" x14ac:dyDescent="0.25">
      <c r="A5355" t="s">
        <v>628</v>
      </c>
      <c r="B5355" t="s">
        <v>354</v>
      </c>
      <c r="C5355" t="s">
        <v>355</v>
      </c>
      <c r="D5355" t="s">
        <v>356</v>
      </c>
      <c r="E5355" t="s">
        <v>91</v>
      </c>
      <c r="F5355" t="s">
        <v>715</v>
      </c>
      <c r="G5355">
        <v>0</v>
      </c>
      <c r="H5355">
        <v>0</v>
      </c>
    </row>
    <row r="5356" spans="1:8" x14ac:dyDescent="0.25">
      <c r="A5356" t="s">
        <v>628</v>
      </c>
      <c r="B5356" t="s">
        <v>261</v>
      </c>
      <c r="C5356" t="s">
        <v>262</v>
      </c>
      <c r="D5356" t="s">
        <v>695</v>
      </c>
      <c r="E5356" t="s">
        <v>91</v>
      </c>
      <c r="F5356" t="s">
        <v>715</v>
      </c>
      <c r="G5356">
        <v>0</v>
      </c>
      <c r="H5356">
        <v>0</v>
      </c>
    </row>
    <row r="5357" spans="1:8" x14ac:dyDescent="0.25">
      <c r="A5357" t="s">
        <v>628</v>
      </c>
      <c r="B5357">
        <v>94</v>
      </c>
      <c r="C5357" t="s">
        <v>112</v>
      </c>
      <c r="D5357" t="s">
        <v>696</v>
      </c>
      <c r="E5357" t="s">
        <v>91</v>
      </c>
      <c r="F5357" t="s">
        <v>715</v>
      </c>
      <c r="G5357">
        <v>0</v>
      </c>
      <c r="H5357">
        <v>0</v>
      </c>
    </row>
    <row r="5358" spans="1:8" x14ac:dyDescent="0.25">
      <c r="A5358" t="s">
        <v>628</v>
      </c>
      <c r="B5358">
        <v>95</v>
      </c>
      <c r="C5358" t="s">
        <v>114</v>
      </c>
      <c r="D5358" t="s">
        <v>115</v>
      </c>
      <c r="E5358" t="s">
        <v>91</v>
      </c>
      <c r="F5358" t="s">
        <v>715</v>
      </c>
      <c r="G5358">
        <v>0</v>
      </c>
      <c r="H5358">
        <v>0</v>
      </c>
    </row>
    <row r="5359" spans="1:8" x14ac:dyDescent="0.25">
      <c r="A5359" t="s">
        <v>628</v>
      </c>
      <c r="B5359">
        <v>29</v>
      </c>
      <c r="C5359" t="s">
        <v>436</v>
      </c>
      <c r="D5359" t="s">
        <v>572</v>
      </c>
      <c r="E5359" t="s">
        <v>79</v>
      </c>
      <c r="F5359" t="s">
        <v>715</v>
      </c>
      <c r="G5359">
        <v>0</v>
      </c>
      <c r="H5359">
        <v>0</v>
      </c>
    </row>
    <row r="5360" spans="1:8" x14ac:dyDescent="0.25">
      <c r="A5360" t="s">
        <v>628</v>
      </c>
      <c r="B5360">
        <v>30</v>
      </c>
      <c r="C5360" t="s">
        <v>437</v>
      </c>
      <c r="D5360" t="s">
        <v>573</v>
      </c>
      <c r="E5360" t="s">
        <v>79</v>
      </c>
      <c r="F5360" t="s">
        <v>715</v>
      </c>
      <c r="G5360">
        <v>0</v>
      </c>
      <c r="H5360">
        <v>1193409.76</v>
      </c>
    </row>
    <row r="5361" spans="1:8" x14ac:dyDescent="0.25">
      <c r="A5361" t="s">
        <v>628</v>
      </c>
      <c r="B5361" t="s">
        <v>147</v>
      </c>
      <c r="C5361" t="s">
        <v>148</v>
      </c>
      <c r="D5361" t="s">
        <v>697</v>
      </c>
      <c r="E5361" t="s">
        <v>91</v>
      </c>
      <c r="F5361" t="s">
        <v>715</v>
      </c>
      <c r="G5361">
        <v>0</v>
      </c>
      <c r="H5361">
        <v>0</v>
      </c>
    </row>
    <row r="5362" spans="1:8" x14ac:dyDescent="0.25">
      <c r="A5362" t="s">
        <v>628</v>
      </c>
      <c r="B5362">
        <v>31</v>
      </c>
      <c r="C5362" t="s">
        <v>438</v>
      </c>
      <c r="D5362" t="s">
        <v>574</v>
      </c>
      <c r="E5362" t="s">
        <v>79</v>
      </c>
      <c r="F5362" t="s">
        <v>715</v>
      </c>
      <c r="G5362">
        <v>0</v>
      </c>
      <c r="H5362">
        <v>21889</v>
      </c>
    </row>
    <row r="5363" spans="1:8" x14ac:dyDescent="0.25">
      <c r="A5363" t="s">
        <v>628</v>
      </c>
      <c r="B5363">
        <v>92</v>
      </c>
      <c r="C5363" t="s">
        <v>108</v>
      </c>
      <c r="D5363" t="s">
        <v>698</v>
      </c>
      <c r="E5363" t="s">
        <v>91</v>
      </c>
      <c r="F5363" t="s">
        <v>715</v>
      </c>
      <c r="G5363">
        <v>0</v>
      </c>
      <c r="H5363">
        <v>0</v>
      </c>
    </row>
    <row r="5364" spans="1:8" x14ac:dyDescent="0.25">
      <c r="A5364" t="s">
        <v>628</v>
      </c>
      <c r="B5364" t="s">
        <v>315</v>
      </c>
      <c r="C5364" t="s">
        <v>316</v>
      </c>
      <c r="D5364" t="s">
        <v>699</v>
      </c>
      <c r="E5364" t="s">
        <v>91</v>
      </c>
      <c r="F5364" t="s">
        <v>715</v>
      </c>
      <c r="G5364">
        <v>0</v>
      </c>
      <c r="H5364">
        <v>0</v>
      </c>
    </row>
    <row r="5365" spans="1:8" x14ac:dyDescent="0.25">
      <c r="A5365" t="s">
        <v>628</v>
      </c>
      <c r="B5365">
        <v>91</v>
      </c>
      <c r="C5365" t="s">
        <v>106</v>
      </c>
      <c r="D5365" t="s">
        <v>107</v>
      </c>
      <c r="E5365" t="s">
        <v>91</v>
      </c>
      <c r="F5365" t="s">
        <v>715</v>
      </c>
      <c r="G5365">
        <v>0</v>
      </c>
      <c r="H5365">
        <v>0</v>
      </c>
    </row>
    <row r="5366" spans="1:8" x14ac:dyDescent="0.25">
      <c r="A5366" t="s">
        <v>628</v>
      </c>
      <c r="B5366" t="s">
        <v>336</v>
      </c>
      <c r="C5366" t="s">
        <v>337</v>
      </c>
      <c r="D5366" t="s">
        <v>700</v>
      </c>
      <c r="E5366" t="s">
        <v>91</v>
      </c>
      <c r="F5366" t="s">
        <v>715</v>
      </c>
      <c r="G5366">
        <v>0</v>
      </c>
      <c r="H5366">
        <v>0</v>
      </c>
    </row>
    <row r="5367" spans="1:8" x14ac:dyDescent="0.25">
      <c r="A5367" t="s">
        <v>628</v>
      </c>
      <c r="B5367" t="s">
        <v>297</v>
      </c>
      <c r="C5367" t="s">
        <v>298</v>
      </c>
      <c r="D5367" t="s">
        <v>701</v>
      </c>
      <c r="E5367" t="s">
        <v>91</v>
      </c>
      <c r="F5367" t="s">
        <v>715</v>
      </c>
      <c r="G5367">
        <v>0</v>
      </c>
      <c r="H5367">
        <v>0</v>
      </c>
    </row>
    <row r="5368" spans="1:8" x14ac:dyDescent="0.25">
      <c r="A5368" t="s">
        <v>628</v>
      </c>
      <c r="B5368" t="s">
        <v>363</v>
      </c>
      <c r="C5368" t="s">
        <v>364</v>
      </c>
      <c r="D5368" t="s">
        <v>365</v>
      </c>
      <c r="E5368" t="s">
        <v>91</v>
      </c>
      <c r="F5368" t="s">
        <v>715</v>
      </c>
      <c r="G5368">
        <v>0</v>
      </c>
      <c r="H5368">
        <v>0</v>
      </c>
    </row>
    <row r="5369" spans="1:8" x14ac:dyDescent="0.25">
      <c r="A5369" t="s">
        <v>628</v>
      </c>
      <c r="B5369" t="s">
        <v>258</v>
      </c>
      <c r="C5369" t="s">
        <v>259</v>
      </c>
      <c r="D5369" t="s">
        <v>260</v>
      </c>
      <c r="E5369" t="s">
        <v>91</v>
      </c>
      <c r="F5369" t="s">
        <v>715</v>
      </c>
      <c r="G5369">
        <v>0</v>
      </c>
      <c r="H5369">
        <v>0</v>
      </c>
    </row>
    <row r="5370" spans="1:8" x14ac:dyDescent="0.25">
      <c r="A5370" t="s">
        <v>628</v>
      </c>
      <c r="B5370" t="s">
        <v>312</v>
      </c>
      <c r="C5370" t="s">
        <v>313</v>
      </c>
      <c r="D5370" t="s">
        <v>702</v>
      </c>
      <c r="E5370" t="s">
        <v>91</v>
      </c>
      <c r="F5370" t="s">
        <v>715</v>
      </c>
      <c r="G5370">
        <v>0</v>
      </c>
      <c r="H5370">
        <v>0</v>
      </c>
    </row>
    <row r="5371" spans="1:8" x14ac:dyDescent="0.25">
      <c r="A5371" t="s">
        <v>628</v>
      </c>
      <c r="B5371" t="s">
        <v>360</v>
      </c>
      <c r="C5371" t="s">
        <v>361</v>
      </c>
      <c r="D5371" t="s">
        <v>703</v>
      </c>
      <c r="E5371" t="s">
        <v>91</v>
      </c>
      <c r="F5371" t="s">
        <v>715</v>
      </c>
      <c r="G5371">
        <v>0</v>
      </c>
      <c r="H5371">
        <v>0</v>
      </c>
    </row>
    <row r="5372" spans="1:8" x14ac:dyDescent="0.25">
      <c r="A5372" t="s">
        <v>628</v>
      </c>
      <c r="B5372" t="s">
        <v>252</v>
      </c>
      <c r="C5372" t="s">
        <v>253</v>
      </c>
      <c r="D5372" t="s">
        <v>704</v>
      </c>
      <c r="E5372" t="s">
        <v>91</v>
      </c>
      <c r="F5372" t="s">
        <v>715</v>
      </c>
      <c r="G5372">
        <v>0</v>
      </c>
      <c r="H5372">
        <v>0</v>
      </c>
    </row>
    <row r="5373" spans="1:8" x14ac:dyDescent="0.25">
      <c r="A5373" t="s">
        <v>628</v>
      </c>
      <c r="B5373" t="s">
        <v>276</v>
      </c>
      <c r="C5373" t="s">
        <v>277</v>
      </c>
      <c r="D5373" t="s">
        <v>705</v>
      </c>
      <c r="E5373" t="s">
        <v>91</v>
      </c>
      <c r="F5373" t="s">
        <v>715</v>
      </c>
      <c r="G5373">
        <v>0</v>
      </c>
      <c r="H5373">
        <v>0</v>
      </c>
    </row>
    <row r="5374" spans="1:8" x14ac:dyDescent="0.25">
      <c r="A5374" t="s">
        <v>628</v>
      </c>
      <c r="B5374" t="s">
        <v>327</v>
      </c>
      <c r="C5374" t="s">
        <v>328</v>
      </c>
      <c r="D5374" t="s">
        <v>329</v>
      </c>
      <c r="E5374" t="s">
        <v>91</v>
      </c>
      <c r="F5374" t="s">
        <v>715</v>
      </c>
      <c r="G5374">
        <v>0</v>
      </c>
      <c r="H5374">
        <v>0</v>
      </c>
    </row>
    <row r="5375" spans="1:8" x14ac:dyDescent="0.25">
      <c r="A5375" t="s">
        <v>628</v>
      </c>
      <c r="B5375">
        <v>81</v>
      </c>
      <c r="C5375" t="s">
        <v>94</v>
      </c>
      <c r="D5375" t="s">
        <v>95</v>
      </c>
      <c r="E5375" t="s">
        <v>91</v>
      </c>
      <c r="F5375" t="s">
        <v>715</v>
      </c>
      <c r="G5375">
        <v>0</v>
      </c>
      <c r="H5375">
        <v>0</v>
      </c>
    </row>
    <row r="5376" spans="1:8" x14ac:dyDescent="0.25">
      <c r="A5376" t="s">
        <v>628</v>
      </c>
      <c r="B5376" t="s">
        <v>378</v>
      </c>
      <c r="C5376" t="s">
        <v>379</v>
      </c>
      <c r="D5376" t="s">
        <v>380</v>
      </c>
      <c r="E5376" t="s">
        <v>91</v>
      </c>
      <c r="F5376" t="s">
        <v>715</v>
      </c>
      <c r="G5376">
        <v>0</v>
      </c>
      <c r="H5376">
        <v>0</v>
      </c>
    </row>
    <row r="5377" spans="1:8" x14ac:dyDescent="0.25">
      <c r="A5377" t="s">
        <v>628</v>
      </c>
      <c r="B5377">
        <v>32</v>
      </c>
      <c r="C5377" t="s">
        <v>439</v>
      </c>
      <c r="D5377" t="s">
        <v>706</v>
      </c>
      <c r="E5377" t="s">
        <v>79</v>
      </c>
      <c r="F5377" t="s">
        <v>715</v>
      </c>
      <c r="G5377">
        <v>0</v>
      </c>
      <c r="H5377">
        <v>0</v>
      </c>
    </row>
    <row r="5378" spans="1:8" x14ac:dyDescent="0.25">
      <c r="A5378" t="s">
        <v>628</v>
      </c>
      <c r="B5378" t="s">
        <v>156</v>
      </c>
      <c r="C5378" t="s">
        <v>157</v>
      </c>
      <c r="D5378" t="s">
        <v>575</v>
      </c>
      <c r="E5378" t="s">
        <v>91</v>
      </c>
      <c r="F5378" t="s">
        <v>715</v>
      </c>
      <c r="G5378">
        <v>0</v>
      </c>
      <c r="H5378">
        <v>85206.03</v>
      </c>
    </row>
    <row r="5379" spans="1:8" x14ac:dyDescent="0.25">
      <c r="A5379" t="s">
        <v>628</v>
      </c>
      <c r="B5379" t="s">
        <v>372</v>
      </c>
      <c r="C5379" t="s">
        <v>373</v>
      </c>
      <c r="D5379" t="s">
        <v>707</v>
      </c>
      <c r="E5379" t="s">
        <v>91</v>
      </c>
      <c r="F5379" t="s">
        <v>715</v>
      </c>
      <c r="G5379">
        <v>0</v>
      </c>
      <c r="H5379">
        <v>0</v>
      </c>
    </row>
    <row r="5380" spans="1:8" x14ac:dyDescent="0.25">
      <c r="A5380" t="s">
        <v>628</v>
      </c>
      <c r="B5380">
        <v>33</v>
      </c>
      <c r="C5380" t="s">
        <v>440</v>
      </c>
      <c r="D5380" t="s">
        <v>576</v>
      </c>
      <c r="E5380" t="s">
        <v>79</v>
      </c>
      <c r="F5380" t="s">
        <v>715</v>
      </c>
      <c r="G5380">
        <v>0</v>
      </c>
      <c r="H5380">
        <v>413399.86</v>
      </c>
    </row>
    <row r="5381" spans="1:8" x14ac:dyDescent="0.25">
      <c r="A5381" t="s">
        <v>628</v>
      </c>
      <c r="B5381">
        <v>34</v>
      </c>
      <c r="C5381" t="s">
        <v>441</v>
      </c>
      <c r="D5381" t="s">
        <v>577</v>
      </c>
      <c r="E5381" t="s">
        <v>79</v>
      </c>
      <c r="F5381" t="s">
        <v>715</v>
      </c>
      <c r="G5381">
        <v>0</v>
      </c>
      <c r="H5381">
        <v>0</v>
      </c>
    </row>
    <row r="5382" spans="1:8" x14ac:dyDescent="0.25">
      <c r="A5382" t="s">
        <v>628</v>
      </c>
      <c r="B5382">
        <v>35</v>
      </c>
      <c r="C5382" t="s">
        <v>442</v>
      </c>
      <c r="D5382" t="s">
        <v>578</v>
      </c>
      <c r="E5382" t="s">
        <v>79</v>
      </c>
      <c r="F5382" t="s">
        <v>715</v>
      </c>
      <c r="G5382">
        <v>0</v>
      </c>
      <c r="H5382">
        <v>104080.28</v>
      </c>
    </row>
    <row r="5383" spans="1:8" x14ac:dyDescent="0.25">
      <c r="A5383" t="s">
        <v>628</v>
      </c>
      <c r="B5383" t="s">
        <v>288</v>
      </c>
      <c r="C5383" t="s">
        <v>289</v>
      </c>
      <c r="D5383" t="s">
        <v>708</v>
      </c>
      <c r="E5383" t="s">
        <v>91</v>
      </c>
      <c r="F5383" t="s">
        <v>715</v>
      </c>
      <c r="G5383">
        <v>0</v>
      </c>
      <c r="H5383">
        <v>0</v>
      </c>
    </row>
    <row r="5384" spans="1:8" x14ac:dyDescent="0.25">
      <c r="A5384" t="s">
        <v>628</v>
      </c>
      <c r="B5384" t="s">
        <v>333</v>
      </c>
      <c r="C5384" t="s">
        <v>334</v>
      </c>
      <c r="D5384" t="s">
        <v>709</v>
      </c>
      <c r="E5384" t="s">
        <v>91</v>
      </c>
      <c r="F5384" t="s">
        <v>715</v>
      </c>
      <c r="G5384">
        <v>0</v>
      </c>
      <c r="H5384">
        <v>0</v>
      </c>
    </row>
    <row r="5385" spans="1:8" x14ac:dyDescent="0.25">
      <c r="A5385" t="s">
        <v>628</v>
      </c>
      <c r="B5385" t="s">
        <v>330</v>
      </c>
      <c r="C5385" t="s">
        <v>331</v>
      </c>
      <c r="D5385" t="s">
        <v>710</v>
      </c>
      <c r="E5385" t="s">
        <v>91</v>
      </c>
      <c r="F5385" t="s">
        <v>715</v>
      </c>
      <c r="G5385">
        <v>0</v>
      </c>
      <c r="H5385">
        <v>0</v>
      </c>
    </row>
    <row r="5386" spans="1:8" x14ac:dyDescent="0.25">
      <c r="A5386" t="s">
        <v>628</v>
      </c>
      <c r="B5386">
        <v>41</v>
      </c>
      <c r="C5386" t="s">
        <v>489</v>
      </c>
      <c r="D5386" t="s">
        <v>711</v>
      </c>
      <c r="E5386" t="s">
        <v>453</v>
      </c>
      <c r="F5386" t="s">
        <v>715</v>
      </c>
      <c r="G5386">
        <v>0</v>
      </c>
      <c r="H5386">
        <v>0</v>
      </c>
    </row>
    <row r="5387" spans="1:8" x14ac:dyDescent="0.25">
      <c r="A5387" t="s">
        <v>628</v>
      </c>
      <c r="B5387">
        <v>70</v>
      </c>
      <c r="C5387" t="s">
        <v>498</v>
      </c>
      <c r="D5387" t="s">
        <v>613</v>
      </c>
      <c r="E5387" t="s">
        <v>453</v>
      </c>
      <c r="F5387" t="s">
        <v>715</v>
      </c>
      <c r="G5387">
        <v>0</v>
      </c>
      <c r="H5387">
        <v>0</v>
      </c>
    </row>
    <row r="5388" spans="1:8" x14ac:dyDescent="0.25">
      <c r="A5388" t="s">
        <v>628</v>
      </c>
      <c r="B5388">
        <v>71</v>
      </c>
      <c r="C5388" t="s">
        <v>499</v>
      </c>
      <c r="D5388" t="s">
        <v>614</v>
      </c>
      <c r="E5388" t="s">
        <v>453</v>
      </c>
      <c r="F5388" t="s">
        <v>715</v>
      </c>
      <c r="G5388">
        <v>0</v>
      </c>
      <c r="H5388">
        <v>0</v>
      </c>
    </row>
    <row r="5389" spans="1:8" x14ac:dyDescent="0.25">
      <c r="A5389" t="s">
        <v>628</v>
      </c>
      <c r="B5389">
        <v>72</v>
      </c>
      <c r="C5389" t="s">
        <v>601</v>
      </c>
      <c r="D5389" t="s">
        <v>615</v>
      </c>
      <c r="E5389" t="s">
        <v>453</v>
      </c>
      <c r="F5389" t="s">
        <v>715</v>
      </c>
      <c r="G5389">
        <v>0</v>
      </c>
      <c r="H5389">
        <v>0</v>
      </c>
    </row>
    <row r="5390" spans="1:8" x14ac:dyDescent="0.25">
      <c r="A5390" t="s">
        <v>628</v>
      </c>
      <c r="B5390">
        <v>73</v>
      </c>
      <c r="C5390" t="s">
        <v>500</v>
      </c>
      <c r="D5390" t="s">
        <v>616</v>
      </c>
      <c r="E5390" t="s">
        <v>453</v>
      </c>
      <c r="F5390" t="s">
        <v>715</v>
      </c>
      <c r="G5390">
        <v>0</v>
      </c>
      <c r="H5390">
        <v>0</v>
      </c>
    </row>
    <row r="5391" spans="1:8" x14ac:dyDescent="0.25">
      <c r="A5391" t="s">
        <v>628</v>
      </c>
      <c r="B5391" t="s">
        <v>408</v>
      </c>
      <c r="C5391" t="s">
        <v>409</v>
      </c>
      <c r="D5391" t="s">
        <v>410</v>
      </c>
      <c r="E5391" t="s">
        <v>91</v>
      </c>
      <c r="F5391" t="s">
        <v>716</v>
      </c>
      <c r="G5391">
        <v>0</v>
      </c>
      <c r="H5391">
        <v>0</v>
      </c>
    </row>
    <row r="5392" spans="1:8" x14ac:dyDescent="0.25">
      <c r="A5392" t="s">
        <v>628</v>
      </c>
      <c r="B5392">
        <v>1</v>
      </c>
      <c r="C5392" t="s">
        <v>78</v>
      </c>
      <c r="D5392" t="s">
        <v>543</v>
      </c>
      <c r="E5392" t="s">
        <v>79</v>
      </c>
      <c r="F5392" t="s">
        <v>716</v>
      </c>
      <c r="G5392">
        <v>0</v>
      </c>
      <c r="H5392">
        <v>2867724</v>
      </c>
    </row>
    <row r="5393" spans="1:8" x14ac:dyDescent="0.25">
      <c r="A5393" t="s">
        <v>628</v>
      </c>
      <c r="B5393" t="s">
        <v>381</v>
      </c>
      <c r="C5393" t="s">
        <v>382</v>
      </c>
      <c r="D5393" t="s">
        <v>383</v>
      </c>
      <c r="E5393" t="s">
        <v>91</v>
      </c>
      <c r="F5393" t="s">
        <v>716</v>
      </c>
      <c r="G5393">
        <v>0</v>
      </c>
      <c r="H5393">
        <v>0</v>
      </c>
    </row>
    <row r="5394" spans="1:8" x14ac:dyDescent="0.25">
      <c r="A5394" t="s">
        <v>628</v>
      </c>
      <c r="B5394" t="s">
        <v>165</v>
      </c>
      <c r="C5394" t="s">
        <v>166</v>
      </c>
      <c r="D5394" t="s">
        <v>630</v>
      </c>
      <c r="E5394" t="s">
        <v>91</v>
      </c>
      <c r="F5394" t="s">
        <v>716</v>
      </c>
      <c r="G5394">
        <v>0</v>
      </c>
      <c r="H5394">
        <v>56000</v>
      </c>
    </row>
    <row r="5395" spans="1:8" x14ac:dyDescent="0.25">
      <c r="A5395" t="s">
        <v>628</v>
      </c>
      <c r="B5395">
        <v>74</v>
      </c>
      <c r="C5395" t="s">
        <v>92</v>
      </c>
      <c r="D5395" t="s">
        <v>631</v>
      </c>
      <c r="E5395" t="s">
        <v>91</v>
      </c>
      <c r="F5395" t="s">
        <v>716</v>
      </c>
      <c r="G5395">
        <v>0</v>
      </c>
      <c r="H5395">
        <v>0</v>
      </c>
    </row>
    <row r="5396" spans="1:8" x14ac:dyDescent="0.25">
      <c r="A5396" t="s">
        <v>628</v>
      </c>
      <c r="B5396" t="s">
        <v>594</v>
      </c>
      <c r="C5396" t="s">
        <v>595</v>
      </c>
      <c r="D5396" t="s">
        <v>632</v>
      </c>
      <c r="E5396" t="s">
        <v>91</v>
      </c>
      <c r="F5396" t="s">
        <v>716</v>
      </c>
      <c r="G5396">
        <v>0</v>
      </c>
      <c r="H5396">
        <v>0</v>
      </c>
    </row>
    <row r="5397" spans="1:8" x14ac:dyDescent="0.25">
      <c r="A5397" t="s">
        <v>628</v>
      </c>
      <c r="B5397">
        <v>83</v>
      </c>
      <c r="C5397" t="s">
        <v>98</v>
      </c>
      <c r="D5397" t="s">
        <v>633</v>
      </c>
      <c r="E5397" t="s">
        <v>91</v>
      </c>
      <c r="F5397" t="s">
        <v>716</v>
      </c>
      <c r="G5397">
        <v>0</v>
      </c>
      <c r="H5397">
        <v>0</v>
      </c>
    </row>
    <row r="5398" spans="1:8" x14ac:dyDescent="0.25">
      <c r="A5398" t="s">
        <v>628</v>
      </c>
      <c r="B5398" t="s">
        <v>339</v>
      </c>
      <c r="C5398" t="s">
        <v>340</v>
      </c>
      <c r="D5398" t="s">
        <v>634</v>
      </c>
      <c r="E5398" t="s">
        <v>91</v>
      </c>
      <c r="F5398" t="s">
        <v>716</v>
      </c>
      <c r="G5398">
        <v>0</v>
      </c>
      <c r="H5398">
        <v>173113.11</v>
      </c>
    </row>
    <row r="5399" spans="1:8" x14ac:dyDescent="0.25">
      <c r="A5399" t="s">
        <v>628</v>
      </c>
      <c r="B5399" t="s">
        <v>369</v>
      </c>
      <c r="C5399" t="s">
        <v>370</v>
      </c>
      <c r="D5399" t="s">
        <v>371</v>
      </c>
      <c r="E5399" t="s">
        <v>91</v>
      </c>
      <c r="F5399" t="s">
        <v>716</v>
      </c>
      <c r="G5399">
        <v>0</v>
      </c>
      <c r="H5399">
        <v>0</v>
      </c>
    </row>
    <row r="5400" spans="1:8" x14ac:dyDescent="0.25">
      <c r="A5400" t="s">
        <v>628</v>
      </c>
      <c r="B5400" t="s">
        <v>387</v>
      </c>
      <c r="C5400" t="s">
        <v>388</v>
      </c>
      <c r="D5400" t="s">
        <v>635</v>
      </c>
      <c r="E5400" t="s">
        <v>91</v>
      </c>
      <c r="F5400" t="s">
        <v>716</v>
      </c>
      <c r="G5400">
        <v>0</v>
      </c>
      <c r="H5400">
        <v>0</v>
      </c>
    </row>
    <row r="5401" spans="1:8" x14ac:dyDescent="0.25">
      <c r="A5401" t="s">
        <v>628</v>
      </c>
      <c r="B5401" t="s">
        <v>279</v>
      </c>
      <c r="C5401" t="s">
        <v>280</v>
      </c>
      <c r="D5401" t="s">
        <v>636</v>
      </c>
      <c r="E5401" t="s">
        <v>91</v>
      </c>
      <c r="F5401" t="s">
        <v>716</v>
      </c>
      <c r="G5401">
        <v>0</v>
      </c>
      <c r="H5401">
        <v>36000</v>
      </c>
    </row>
    <row r="5402" spans="1:8" x14ac:dyDescent="0.25">
      <c r="A5402" t="s">
        <v>628</v>
      </c>
      <c r="B5402">
        <v>2</v>
      </c>
      <c r="C5402" t="s">
        <v>81</v>
      </c>
      <c r="D5402" t="s">
        <v>545</v>
      </c>
      <c r="E5402" t="s">
        <v>79</v>
      </c>
      <c r="F5402" t="s">
        <v>716</v>
      </c>
      <c r="G5402">
        <v>0</v>
      </c>
      <c r="H5402">
        <v>0</v>
      </c>
    </row>
    <row r="5403" spans="1:8" x14ac:dyDescent="0.25">
      <c r="A5403" t="s">
        <v>628</v>
      </c>
      <c r="B5403" t="s">
        <v>153</v>
      </c>
      <c r="C5403" t="s">
        <v>154</v>
      </c>
      <c r="D5403" t="s">
        <v>637</v>
      </c>
      <c r="E5403" t="s">
        <v>91</v>
      </c>
      <c r="F5403" t="s">
        <v>716</v>
      </c>
      <c r="G5403">
        <v>0</v>
      </c>
      <c r="H5403">
        <v>0</v>
      </c>
    </row>
    <row r="5404" spans="1:8" x14ac:dyDescent="0.25">
      <c r="A5404" t="s">
        <v>628</v>
      </c>
      <c r="B5404" t="s">
        <v>399</v>
      </c>
      <c r="C5404" t="s">
        <v>400</v>
      </c>
      <c r="D5404" t="s">
        <v>401</v>
      </c>
      <c r="E5404" t="s">
        <v>91</v>
      </c>
      <c r="F5404" t="s">
        <v>716</v>
      </c>
      <c r="G5404">
        <v>0</v>
      </c>
      <c r="H5404">
        <v>0</v>
      </c>
    </row>
    <row r="5405" spans="1:8" x14ac:dyDescent="0.25">
      <c r="A5405" t="s">
        <v>628</v>
      </c>
      <c r="B5405">
        <v>3</v>
      </c>
      <c r="C5405" t="s">
        <v>82</v>
      </c>
      <c r="D5405" t="s">
        <v>546</v>
      </c>
      <c r="E5405" t="s">
        <v>79</v>
      </c>
      <c r="F5405" t="s">
        <v>716</v>
      </c>
      <c r="G5405">
        <v>0</v>
      </c>
      <c r="H5405">
        <v>0</v>
      </c>
    </row>
    <row r="5406" spans="1:8" x14ac:dyDescent="0.25">
      <c r="A5406" t="s">
        <v>628</v>
      </c>
      <c r="B5406" t="s">
        <v>411</v>
      </c>
      <c r="C5406" t="s">
        <v>412</v>
      </c>
      <c r="D5406" t="s">
        <v>413</v>
      </c>
      <c r="E5406" t="s">
        <v>91</v>
      </c>
      <c r="F5406" t="s">
        <v>716</v>
      </c>
      <c r="G5406">
        <v>0</v>
      </c>
      <c r="H5406">
        <v>0</v>
      </c>
    </row>
    <row r="5407" spans="1:8" x14ac:dyDescent="0.25">
      <c r="A5407" t="s">
        <v>628</v>
      </c>
      <c r="B5407" t="s">
        <v>228</v>
      </c>
      <c r="C5407" t="s">
        <v>229</v>
      </c>
      <c r="D5407" t="s">
        <v>230</v>
      </c>
      <c r="E5407" t="s">
        <v>91</v>
      </c>
      <c r="F5407" t="s">
        <v>716</v>
      </c>
      <c r="G5407">
        <v>0</v>
      </c>
      <c r="H5407">
        <v>0</v>
      </c>
    </row>
    <row r="5408" spans="1:8" x14ac:dyDescent="0.25">
      <c r="A5408" t="s">
        <v>628</v>
      </c>
      <c r="B5408">
        <v>4</v>
      </c>
      <c r="C5408" t="s">
        <v>83</v>
      </c>
      <c r="D5408" t="s">
        <v>547</v>
      </c>
      <c r="E5408" t="s">
        <v>79</v>
      </c>
      <c r="F5408" t="s">
        <v>716</v>
      </c>
      <c r="G5408">
        <v>0</v>
      </c>
      <c r="H5408">
        <v>702000</v>
      </c>
    </row>
    <row r="5409" spans="1:8" x14ac:dyDescent="0.25">
      <c r="A5409" t="s">
        <v>628</v>
      </c>
      <c r="B5409" t="s">
        <v>285</v>
      </c>
      <c r="C5409" t="s">
        <v>286</v>
      </c>
      <c r="D5409" t="s">
        <v>638</v>
      </c>
      <c r="E5409" t="s">
        <v>91</v>
      </c>
      <c r="F5409" t="s">
        <v>716</v>
      </c>
      <c r="G5409">
        <v>0</v>
      </c>
      <c r="H5409">
        <v>0</v>
      </c>
    </row>
    <row r="5410" spans="1:8" x14ac:dyDescent="0.25">
      <c r="A5410" t="s">
        <v>628</v>
      </c>
      <c r="B5410" t="s">
        <v>219</v>
      </c>
      <c r="C5410" t="s">
        <v>220</v>
      </c>
      <c r="D5410" t="s">
        <v>639</v>
      </c>
      <c r="E5410" t="s">
        <v>91</v>
      </c>
      <c r="F5410" t="s">
        <v>716</v>
      </c>
      <c r="G5410">
        <v>0</v>
      </c>
      <c r="H5410">
        <v>0</v>
      </c>
    </row>
    <row r="5411" spans="1:8" x14ac:dyDescent="0.25">
      <c r="A5411" t="s">
        <v>628</v>
      </c>
      <c r="B5411">
        <v>42</v>
      </c>
      <c r="C5411" t="s">
        <v>448</v>
      </c>
      <c r="D5411" t="s">
        <v>584</v>
      </c>
      <c r="E5411" t="s">
        <v>79</v>
      </c>
      <c r="F5411" t="s">
        <v>716</v>
      </c>
      <c r="G5411">
        <v>0</v>
      </c>
      <c r="H5411">
        <v>0</v>
      </c>
    </row>
    <row r="5412" spans="1:8" x14ac:dyDescent="0.25">
      <c r="A5412" t="s">
        <v>628</v>
      </c>
      <c r="B5412">
        <v>5</v>
      </c>
      <c r="C5412" t="s">
        <v>84</v>
      </c>
      <c r="D5412" t="s">
        <v>548</v>
      </c>
      <c r="E5412" t="s">
        <v>79</v>
      </c>
      <c r="F5412" t="s">
        <v>716</v>
      </c>
      <c r="G5412">
        <v>0</v>
      </c>
      <c r="H5412">
        <v>0</v>
      </c>
    </row>
    <row r="5413" spans="1:8" x14ac:dyDescent="0.25">
      <c r="A5413" t="s">
        <v>628</v>
      </c>
      <c r="B5413" t="s">
        <v>487</v>
      </c>
      <c r="C5413" t="s">
        <v>488</v>
      </c>
      <c r="D5413" t="s">
        <v>632</v>
      </c>
      <c r="E5413" t="s">
        <v>91</v>
      </c>
      <c r="F5413" t="s">
        <v>716</v>
      </c>
      <c r="G5413">
        <v>0</v>
      </c>
      <c r="H5413">
        <v>0</v>
      </c>
    </row>
    <row r="5414" spans="1:8" x14ac:dyDescent="0.25">
      <c r="A5414" t="s">
        <v>628</v>
      </c>
      <c r="B5414" t="s">
        <v>390</v>
      </c>
      <c r="C5414" t="s">
        <v>391</v>
      </c>
      <c r="D5414" t="s">
        <v>640</v>
      </c>
      <c r="E5414" t="s">
        <v>91</v>
      </c>
      <c r="F5414" t="s">
        <v>716</v>
      </c>
      <c r="G5414">
        <v>0</v>
      </c>
      <c r="H5414">
        <v>36000</v>
      </c>
    </row>
    <row r="5415" spans="1:8" x14ac:dyDescent="0.25">
      <c r="A5415" t="s">
        <v>628</v>
      </c>
      <c r="B5415" t="s">
        <v>255</v>
      </c>
      <c r="C5415" t="s">
        <v>256</v>
      </c>
      <c r="D5415" t="s">
        <v>641</v>
      </c>
      <c r="E5415" t="s">
        <v>91</v>
      </c>
      <c r="F5415" t="s">
        <v>716</v>
      </c>
      <c r="G5415">
        <v>0</v>
      </c>
      <c r="H5415">
        <v>0</v>
      </c>
    </row>
    <row r="5416" spans="1:8" x14ac:dyDescent="0.25">
      <c r="A5416" t="s">
        <v>628</v>
      </c>
      <c r="B5416" t="s">
        <v>198</v>
      </c>
      <c r="C5416" t="s">
        <v>199</v>
      </c>
      <c r="D5416" t="s">
        <v>200</v>
      </c>
      <c r="E5416" t="s">
        <v>91</v>
      </c>
      <c r="F5416" t="s">
        <v>716</v>
      </c>
      <c r="G5416">
        <v>0</v>
      </c>
      <c r="H5416">
        <v>0</v>
      </c>
    </row>
    <row r="5417" spans="1:8" x14ac:dyDescent="0.25">
      <c r="A5417" t="s">
        <v>628</v>
      </c>
      <c r="B5417">
        <v>87</v>
      </c>
      <c r="C5417" t="s">
        <v>102</v>
      </c>
      <c r="D5417" t="s">
        <v>103</v>
      </c>
      <c r="E5417" t="s">
        <v>91</v>
      </c>
      <c r="F5417" t="s">
        <v>716</v>
      </c>
      <c r="G5417">
        <v>0</v>
      </c>
      <c r="H5417">
        <v>0</v>
      </c>
    </row>
    <row r="5418" spans="1:8" x14ac:dyDescent="0.25">
      <c r="A5418" t="s">
        <v>628</v>
      </c>
      <c r="B5418">
        <v>6</v>
      </c>
      <c r="C5418" t="s">
        <v>85</v>
      </c>
      <c r="D5418" t="s">
        <v>549</v>
      </c>
      <c r="E5418" t="s">
        <v>79</v>
      </c>
      <c r="F5418" t="s">
        <v>716</v>
      </c>
      <c r="G5418">
        <v>0</v>
      </c>
      <c r="H5418">
        <v>0</v>
      </c>
    </row>
    <row r="5419" spans="1:8" x14ac:dyDescent="0.25">
      <c r="A5419" t="s">
        <v>628</v>
      </c>
      <c r="B5419" t="s">
        <v>126</v>
      </c>
      <c r="C5419" t="s">
        <v>127</v>
      </c>
      <c r="D5419" t="s">
        <v>642</v>
      </c>
      <c r="E5419" t="s">
        <v>91</v>
      </c>
      <c r="F5419" t="s">
        <v>716</v>
      </c>
      <c r="G5419">
        <v>0</v>
      </c>
      <c r="H5419">
        <v>0</v>
      </c>
    </row>
    <row r="5420" spans="1:8" x14ac:dyDescent="0.25">
      <c r="A5420" t="s">
        <v>628</v>
      </c>
      <c r="B5420">
        <v>7</v>
      </c>
      <c r="C5420" t="s">
        <v>86</v>
      </c>
      <c r="D5420" t="s">
        <v>550</v>
      </c>
      <c r="E5420" t="s">
        <v>79</v>
      </c>
      <c r="F5420" t="s">
        <v>716</v>
      </c>
      <c r="G5420">
        <v>0</v>
      </c>
      <c r="H5420">
        <v>0</v>
      </c>
    </row>
    <row r="5421" spans="1:8" x14ac:dyDescent="0.25">
      <c r="A5421" t="s">
        <v>628</v>
      </c>
      <c r="B5421" t="s">
        <v>342</v>
      </c>
      <c r="C5421" t="s">
        <v>343</v>
      </c>
      <c r="D5421" t="s">
        <v>643</v>
      </c>
      <c r="E5421" t="s">
        <v>91</v>
      </c>
      <c r="F5421" t="s">
        <v>716</v>
      </c>
      <c r="G5421">
        <v>0</v>
      </c>
      <c r="H5421">
        <v>0</v>
      </c>
    </row>
    <row r="5422" spans="1:8" x14ac:dyDescent="0.25">
      <c r="A5422" t="s">
        <v>628</v>
      </c>
      <c r="B5422" t="s">
        <v>231</v>
      </c>
      <c r="C5422" t="s">
        <v>232</v>
      </c>
      <c r="D5422" t="s">
        <v>233</v>
      </c>
      <c r="E5422" t="s">
        <v>91</v>
      </c>
      <c r="F5422" t="s">
        <v>716</v>
      </c>
      <c r="G5422">
        <v>0</v>
      </c>
      <c r="H5422">
        <v>36000</v>
      </c>
    </row>
    <row r="5423" spans="1:8" x14ac:dyDescent="0.25">
      <c r="A5423" t="s">
        <v>628</v>
      </c>
      <c r="B5423">
        <v>8</v>
      </c>
      <c r="C5423" t="s">
        <v>87</v>
      </c>
      <c r="D5423" t="s">
        <v>551</v>
      </c>
      <c r="E5423" t="s">
        <v>79</v>
      </c>
      <c r="F5423" t="s">
        <v>716</v>
      </c>
      <c r="G5423">
        <v>0</v>
      </c>
      <c r="H5423">
        <v>0</v>
      </c>
    </row>
    <row r="5424" spans="1:8" x14ac:dyDescent="0.25">
      <c r="A5424" t="s">
        <v>628</v>
      </c>
      <c r="B5424" t="s">
        <v>141</v>
      </c>
      <c r="C5424" t="s">
        <v>142</v>
      </c>
      <c r="D5424" t="s">
        <v>644</v>
      </c>
      <c r="E5424" t="s">
        <v>91</v>
      </c>
      <c r="F5424" t="s">
        <v>716</v>
      </c>
      <c r="G5424">
        <v>0</v>
      </c>
      <c r="H5424">
        <v>0</v>
      </c>
    </row>
    <row r="5425" spans="1:8" x14ac:dyDescent="0.25">
      <c r="A5425" t="s">
        <v>628</v>
      </c>
      <c r="B5425" t="s">
        <v>234</v>
      </c>
      <c r="C5425" t="s">
        <v>235</v>
      </c>
      <c r="D5425" t="s">
        <v>645</v>
      </c>
      <c r="E5425" t="s">
        <v>91</v>
      </c>
      <c r="F5425" t="s">
        <v>716</v>
      </c>
      <c r="G5425">
        <v>0</v>
      </c>
      <c r="H5425">
        <v>36000</v>
      </c>
    </row>
    <row r="5426" spans="1:8" x14ac:dyDescent="0.25">
      <c r="A5426" t="s">
        <v>628</v>
      </c>
      <c r="B5426" t="s">
        <v>531</v>
      </c>
      <c r="C5426" t="s">
        <v>532</v>
      </c>
      <c r="D5426" t="s">
        <v>533</v>
      </c>
      <c r="E5426" t="s">
        <v>91</v>
      </c>
      <c r="F5426" t="s">
        <v>716</v>
      </c>
      <c r="G5426">
        <v>0</v>
      </c>
      <c r="H5426">
        <v>0</v>
      </c>
    </row>
    <row r="5427" spans="1:8" x14ac:dyDescent="0.25">
      <c r="A5427" t="s">
        <v>628</v>
      </c>
      <c r="B5427">
        <v>9</v>
      </c>
      <c r="C5427" t="s">
        <v>88</v>
      </c>
      <c r="D5427" t="s">
        <v>552</v>
      </c>
      <c r="E5427" t="s">
        <v>79</v>
      </c>
      <c r="F5427" t="s">
        <v>716</v>
      </c>
      <c r="G5427">
        <v>0</v>
      </c>
      <c r="H5427">
        <v>0</v>
      </c>
    </row>
    <row r="5428" spans="1:8" x14ac:dyDescent="0.25">
      <c r="A5428" t="s">
        <v>628</v>
      </c>
      <c r="B5428" t="s">
        <v>300</v>
      </c>
      <c r="C5428" t="s">
        <v>301</v>
      </c>
      <c r="D5428" t="s">
        <v>302</v>
      </c>
      <c r="E5428" t="s">
        <v>91</v>
      </c>
      <c r="F5428" t="s">
        <v>716</v>
      </c>
      <c r="G5428">
        <v>0</v>
      </c>
      <c r="H5428">
        <v>0</v>
      </c>
    </row>
    <row r="5429" spans="1:8" x14ac:dyDescent="0.25">
      <c r="A5429" t="s">
        <v>628</v>
      </c>
      <c r="B5429" t="s">
        <v>177</v>
      </c>
      <c r="C5429" t="s">
        <v>178</v>
      </c>
      <c r="D5429" t="s">
        <v>179</v>
      </c>
      <c r="E5429" t="s">
        <v>91</v>
      </c>
      <c r="F5429" t="s">
        <v>716</v>
      </c>
      <c r="G5429">
        <v>0</v>
      </c>
      <c r="H5429">
        <v>36000</v>
      </c>
    </row>
    <row r="5430" spans="1:8" x14ac:dyDescent="0.25">
      <c r="A5430" t="s">
        <v>628</v>
      </c>
      <c r="B5430" t="s">
        <v>318</v>
      </c>
      <c r="C5430" t="s">
        <v>319</v>
      </c>
      <c r="D5430" t="s">
        <v>646</v>
      </c>
      <c r="E5430" t="s">
        <v>91</v>
      </c>
      <c r="F5430" t="s">
        <v>716</v>
      </c>
      <c r="G5430">
        <v>0</v>
      </c>
      <c r="H5430">
        <v>0</v>
      </c>
    </row>
    <row r="5431" spans="1:8" x14ac:dyDescent="0.25">
      <c r="A5431" t="s">
        <v>628</v>
      </c>
      <c r="B5431" t="s">
        <v>264</v>
      </c>
      <c r="C5431" t="s">
        <v>265</v>
      </c>
      <c r="D5431" t="s">
        <v>266</v>
      </c>
      <c r="E5431" t="s">
        <v>91</v>
      </c>
      <c r="F5431" t="s">
        <v>716</v>
      </c>
      <c r="G5431">
        <v>0</v>
      </c>
      <c r="H5431">
        <v>0</v>
      </c>
    </row>
    <row r="5432" spans="1:8" x14ac:dyDescent="0.25">
      <c r="A5432" t="s">
        <v>628</v>
      </c>
      <c r="B5432">
        <v>98</v>
      </c>
      <c r="C5432" t="s">
        <v>118</v>
      </c>
      <c r="D5432" t="s">
        <v>647</v>
      </c>
      <c r="E5432" t="s">
        <v>91</v>
      </c>
      <c r="F5432" t="s">
        <v>716</v>
      </c>
      <c r="G5432">
        <v>0</v>
      </c>
      <c r="H5432">
        <v>0</v>
      </c>
    </row>
    <row r="5433" spans="1:8" x14ac:dyDescent="0.25">
      <c r="A5433" t="s">
        <v>628</v>
      </c>
      <c r="B5433" t="s">
        <v>375</v>
      </c>
      <c r="C5433" t="s">
        <v>376</v>
      </c>
      <c r="D5433" t="s">
        <v>648</v>
      </c>
      <c r="E5433" t="s">
        <v>91</v>
      </c>
      <c r="F5433" t="s">
        <v>716</v>
      </c>
      <c r="G5433">
        <v>0</v>
      </c>
      <c r="H5433">
        <v>0</v>
      </c>
    </row>
    <row r="5434" spans="1:8" x14ac:dyDescent="0.25">
      <c r="A5434" t="s">
        <v>628</v>
      </c>
      <c r="B5434">
        <v>82</v>
      </c>
      <c r="C5434" t="s">
        <v>96</v>
      </c>
      <c r="D5434" t="s">
        <v>97</v>
      </c>
      <c r="E5434" t="s">
        <v>91</v>
      </c>
      <c r="F5434" t="s">
        <v>716</v>
      </c>
      <c r="G5434">
        <v>0</v>
      </c>
      <c r="H5434">
        <v>72000</v>
      </c>
    </row>
    <row r="5435" spans="1:8" x14ac:dyDescent="0.25">
      <c r="A5435" t="s">
        <v>628</v>
      </c>
      <c r="B5435">
        <v>10</v>
      </c>
      <c r="C5435" t="s">
        <v>455</v>
      </c>
      <c r="D5435" t="s">
        <v>553</v>
      </c>
      <c r="E5435" t="s">
        <v>79</v>
      </c>
      <c r="F5435" t="s">
        <v>716</v>
      </c>
      <c r="G5435">
        <v>0</v>
      </c>
      <c r="H5435">
        <v>0</v>
      </c>
    </row>
    <row r="5436" spans="1:8" x14ac:dyDescent="0.25">
      <c r="A5436" t="s">
        <v>628</v>
      </c>
      <c r="B5436" t="s">
        <v>237</v>
      </c>
      <c r="C5436" t="s">
        <v>238</v>
      </c>
      <c r="D5436" t="s">
        <v>649</v>
      </c>
      <c r="E5436" t="s">
        <v>91</v>
      </c>
      <c r="F5436" t="s">
        <v>716</v>
      </c>
      <c r="G5436">
        <v>0</v>
      </c>
      <c r="H5436">
        <v>36000</v>
      </c>
    </row>
    <row r="5437" spans="1:8" x14ac:dyDescent="0.25">
      <c r="A5437" t="s">
        <v>628</v>
      </c>
      <c r="B5437" t="s">
        <v>207</v>
      </c>
      <c r="C5437" t="s">
        <v>208</v>
      </c>
      <c r="D5437" t="s">
        <v>650</v>
      </c>
      <c r="E5437" t="s">
        <v>91</v>
      </c>
      <c r="F5437" t="s">
        <v>716</v>
      </c>
      <c r="G5437">
        <v>0</v>
      </c>
      <c r="H5437">
        <v>50400</v>
      </c>
    </row>
    <row r="5438" spans="1:8" x14ac:dyDescent="0.25">
      <c r="A5438" t="s">
        <v>628</v>
      </c>
      <c r="B5438" t="s">
        <v>294</v>
      </c>
      <c r="C5438" t="s">
        <v>295</v>
      </c>
      <c r="D5438" t="s">
        <v>651</v>
      </c>
      <c r="E5438" t="s">
        <v>91</v>
      </c>
      <c r="F5438" t="s">
        <v>716</v>
      </c>
      <c r="G5438">
        <v>0</v>
      </c>
      <c r="H5438">
        <v>0</v>
      </c>
    </row>
    <row r="5439" spans="1:8" x14ac:dyDescent="0.25">
      <c r="A5439" t="s">
        <v>628</v>
      </c>
      <c r="B5439">
        <v>11</v>
      </c>
      <c r="C5439" t="s">
        <v>456</v>
      </c>
      <c r="D5439" t="s">
        <v>554</v>
      </c>
      <c r="E5439" t="s">
        <v>79</v>
      </c>
      <c r="F5439" t="s">
        <v>716</v>
      </c>
      <c r="G5439">
        <v>0</v>
      </c>
      <c r="H5439">
        <v>72000</v>
      </c>
    </row>
    <row r="5440" spans="1:8" x14ac:dyDescent="0.25">
      <c r="A5440" t="s">
        <v>628</v>
      </c>
      <c r="B5440">
        <v>12</v>
      </c>
      <c r="C5440" t="s">
        <v>419</v>
      </c>
      <c r="D5440" t="s">
        <v>555</v>
      </c>
      <c r="E5440" t="s">
        <v>79</v>
      </c>
      <c r="F5440" t="s">
        <v>716</v>
      </c>
      <c r="G5440">
        <v>0</v>
      </c>
      <c r="H5440">
        <v>0</v>
      </c>
    </row>
    <row r="5441" spans="1:8" x14ac:dyDescent="0.25">
      <c r="A5441" t="s">
        <v>628</v>
      </c>
      <c r="B5441" t="s">
        <v>351</v>
      </c>
      <c r="C5441" t="s">
        <v>352</v>
      </c>
      <c r="D5441" t="s">
        <v>652</v>
      </c>
      <c r="E5441" t="s">
        <v>91</v>
      </c>
      <c r="F5441" t="s">
        <v>716</v>
      </c>
      <c r="G5441">
        <v>0</v>
      </c>
      <c r="H5441">
        <v>0</v>
      </c>
    </row>
    <row r="5442" spans="1:8" x14ac:dyDescent="0.25">
      <c r="A5442" t="s">
        <v>628</v>
      </c>
      <c r="B5442" t="s">
        <v>222</v>
      </c>
      <c r="C5442" t="s">
        <v>223</v>
      </c>
      <c r="D5442" t="s">
        <v>653</v>
      </c>
      <c r="E5442" t="s">
        <v>91</v>
      </c>
      <c r="F5442" t="s">
        <v>716</v>
      </c>
      <c r="G5442">
        <v>0</v>
      </c>
      <c r="H5442">
        <v>54000</v>
      </c>
    </row>
    <row r="5443" spans="1:8" x14ac:dyDescent="0.25">
      <c r="A5443" t="s">
        <v>628</v>
      </c>
      <c r="B5443" t="s">
        <v>267</v>
      </c>
      <c r="C5443" t="s">
        <v>268</v>
      </c>
      <c r="D5443" t="s">
        <v>269</v>
      </c>
      <c r="E5443" t="s">
        <v>91</v>
      </c>
      <c r="F5443" t="s">
        <v>716</v>
      </c>
      <c r="G5443">
        <v>0</v>
      </c>
      <c r="H5443">
        <v>0</v>
      </c>
    </row>
    <row r="5444" spans="1:8" x14ac:dyDescent="0.25">
      <c r="A5444" t="s">
        <v>628</v>
      </c>
      <c r="B5444" t="s">
        <v>303</v>
      </c>
      <c r="C5444" t="s">
        <v>304</v>
      </c>
      <c r="D5444" t="s">
        <v>654</v>
      </c>
      <c r="E5444" t="s">
        <v>91</v>
      </c>
      <c r="F5444" t="s">
        <v>716</v>
      </c>
      <c r="G5444">
        <v>0</v>
      </c>
      <c r="H5444">
        <v>0</v>
      </c>
    </row>
    <row r="5445" spans="1:8" x14ac:dyDescent="0.25">
      <c r="A5445" t="s">
        <v>628</v>
      </c>
      <c r="B5445" t="s">
        <v>396</v>
      </c>
      <c r="C5445" t="s">
        <v>397</v>
      </c>
      <c r="D5445" t="s">
        <v>398</v>
      </c>
      <c r="E5445" t="s">
        <v>91</v>
      </c>
      <c r="F5445" t="s">
        <v>716</v>
      </c>
      <c r="G5445">
        <v>0</v>
      </c>
      <c r="H5445">
        <v>0</v>
      </c>
    </row>
    <row r="5446" spans="1:8" x14ac:dyDescent="0.25">
      <c r="A5446" t="s">
        <v>628</v>
      </c>
      <c r="B5446" t="s">
        <v>174</v>
      </c>
      <c r="C5446" t="s">
        <v>175</v>
      </c>
      <c r="D5446" t="s">
        <v>655</v>
      </c>
      <c r="E5446" t="s">
        <v>91</v>
      </c>
      <c r="F5446" t="s">
        <v>716</v>
      </c>
      <c r="G5446">
        <v>0</v>
      </c>
      <c r="H5446">
        <v>0</v>
      </c>
    </row>
    <row r="5447" spans="1:8" x14ac:dyDescent="0.25">
      <c r="A5447" t="s">
        <v>628</v>
      </c>
      <c r="B5447">
        <v>13</v>
      </c>
      <c r="C5447" t="s">
        <v>420</v>
      </c>
      <c r="D5447" t="s">
        <v>556</v>
      </c>
      <c r="E5447" t="s">
        <v>79</v>
      </c>
      <c r="F5447" t="s">
        <v>716</v>
      </c>
      <c r="G5447">
        <v>0</v>
      </c>
      <c r="H5447">
        <v>0</v>
      </c>
    </row>
    <row r="5448" spans="1:8" x14ac:dyDescent="0.25">
      <c r="A5448" t="s">
        <v>628</v>
      </c>
      <c r="B5448" t="s">
        <v>132</v>
      </c>
      <c r="C5448" t="s">
        <v>133</v>
      </c>
      <c r="D5448" t="s">
        <v>656</v>
      </c>
      <c r="E5448" t="s">
        <v>91</v>
      </c>
      <c r="F5448" t="s">
        <v>716</v>
      </c>
      <c r="G5448">
        <v>0</v>
      </c>
      <c r="H5448">
        <v>0</v>
      </c>
    </row>
    <row r="5449" spans="1:8" x14ac:dyDescent="0.25">
      <c r="A5449" t="s">
        <v>628</v>
      </c>
      <c r="B5449" t="s">
        <v>402</v>
      </c>
      <c r="C5449" t="s">
        <v>403</v>
      </c>
      <c r="D5449" t="s">
        <v>657</v>
      </c>
      <c r="E5449" t="s">
        <v>91</v>
      </c>
      <c r="F5449" t="s">
        <v>716</v>
      </c>
      <c r="G5449">
        <v>0</v>
      </c>
      <c r="H5449">
        <v>0</v>
      </c>
    </row>
    <row r="5450" spans="1:8" x14ac:dyDescent="0.25">
      <c r="A5450" t="s">
        <v>628</v>
      </c>
      <c r="B5450" t="s">
        <v>273</v>
      </c>
      <c r="C5450" t="s">
        <v>274</v>
      </c>
      <c r="D5450" t="s">
        <v>275</v>
      </c>
      <c r="E5450" t="s">
        <v>91</v>
      </c>
      <c r="F5450" t="s">
        <v>716</v>
      </c>
      <c r="G5450">
        <v>0</v>
      </c>
      <c r="H5450">
        <v>0</v>
      </c>
    </row>
    <row r="5451" spans="1:8" x14ac:dyDescent="0.25">
      <c r="A5451" t="s">
        <v>628</v>
      </c>
      <c r="B5451">
        <v>93</v>
      </c>
      <c r="C5451" t="s">
        <v>110</v>
      </c>
      <c r="D5451" t="s">
        <v>658</v>
      </c>
      <c r="E5451" t="s">
        <v>91</v>
      </c>
      <c r="F5451" t="s">
        <v>716</v>
      </c>
      <c r="G5451">
        <v>0</v>
      </c>
      <c r="H5451">
        <v>72000</v>
      </c>
    </row>
    <row r="5452" spans="1:8" x14ac:dyDescent="0.25">
      <c r="A5452" t="s">
        <v>628</v>
      </c>
      <c r="B5452">
        <v>14</v>
      </c>
      <c r="C5452" t="s">
        <v>421</v>
      </c>
      <c r="D5452" t="s">
        <v>557</v>
      </c>
      <c r="E5452" t="s">
        <v>79</v>
      </c>
      <c r="F5452" t="s">
        <v>716</v>
      </c>
      <c r="G5452">
        <v>0</v>
      </c>
      <c r="H5452">
        <v>2088000</v>
      </c>
    </row>
    <row r="5453" spans="1:8" x14ac:dyDescent="0.25">
      <c r="A5453" t="s">
        <v>628</v>
      </c>
      <c r="B5453">
        <v>15</v>
      </c>
      <c r="C5453" t="s">
        <v>422</v>
      </c>
      <c r="D5453" t="s">
        <v>558</v>
      </c>
      <c r="E5453" t="s">
        <v>79</v>
      </c>
      <c r="F5453" t="s">
        <v>716</v>
      </c>
      <c r="G5453">
        <v>0</v>
      </c>
      <c r="H5453">
        <v>0</v>
      </c>
    </row>
    <row r="5454" spans="1:8" x14ac:dyDescent="0.25">
      <c r="A5454" t="s">
        <v>628</v>
      </c>
      <c r="B5454">
        <v>16</v>
      </c>
      <c r="C5454" t="s">
        <v>423</v>
      </c>
      <c r="D5454" t="s">
        <v>559</v>
      </c>
      <c r="E5454" t="s">
        <v>79</v>
      </c>
      <c r="F5454" t="s">
        <v>716</v>
      </c>
      <c r="G5454">
        <v>0</v>
      </c>
      <c r="H5454">
        <v>72000</v>
      </c>
    </row>
    <row r="5455" spans="1:8" x14ac:dyDescent="0.25">
      <c r="A5455" t="s">
        <v>628</v>
      </c>
      <c r="B5455" t="s">
        <v>225</v>
      </c>
      <c r="C5455" t="s">
        <v>226</v>
      </c>
      <c r="D5455" t="s">
        <v>659</v>
      </c>
      <c r="E5455" t="s">
        <v>91</v>
      </c>
      <c r="F5455" t="s">
        <v>716</v>
      </c>
      <c r="G5455">
        <v>0</v>
      </c>
      <c r="H5455">
        <v>0</v>
      </c>
    </row>
    <row r="5456" spans="1:8" x14ac:dyDescent="0.25">
      <c r="A5456" t="s">
        <v>628</v>
      </c>
      <c r="B5456" t="s">
        <v>180</v>
      </c>
      <c r="C5456" t="s">
        <v>181</v>
      </c>
      <c r="D5456" t="s">
        <v>660</v>
      </c>
      <c r="E5456" t="s">
        <v>91</v>
      </c>
      <c r="F5456" t="s">
        <v>716</v>
      </c>
      <c r="G5456">
        <v>0</v>
      </c>
      <c r="H5456">
        <v>26065</v>
      </c>
    </row>
    <row r="5457" spans="1:8" x14ac:dyDescent="0.25">
      <c r="A5457" t="s">
        <v>628</v>
      </c>
      <c r="B5457" t="s">
        <v>393</v>
      </c>
      <c r="C5457" t="s">
        <v>394</v>
      </c>
      <c r="D5457" t="s">
        <v>395</v>
      </c>
      <c r="E5457" t="s">
        <v>91</v>
      </c>
      <c r="F5457" t="s">
        <v>716</v>
      </c>
      <c r="G5457">
        <v>0</v>
      </c>
      <c r="H5457">
        <v>0</v>
      </c>
    </row>
    <row r="5458" spans="1:8" x14ac:dyDescent="0.25">
      <c r="A5458" t="s">
        <v>628</v>
      </c>
      <c r="B5458" t="s">
        <v>321</v>
      </c>
      <c r="C5458" t="s">
        <v>322</v>
      </c>
      <c r="D5458" t="s">
        <v>661</v>
      </c>
      <c r="E5458" t="s">
        <v>91</v>
      </c>
      <c r="F5458" t="s">
        <v>716</v>
      </c>
      <c r="G5458">
        <v>0</v>
      </c>
      <c r="H5458">
        <v>0</v>
      </c>
    </row>
    <row r="5459" spans="1:8" x14ac:dyDescent="0.25">
      <c r="A5459" t="s">
        <v>628</v>
      </c>
      <c r="B5459" t="s">
        <v>183</v>
      </c>
      <c r="C5459" t="s">
        <v>184</v>
      </c>
      <c r="D5459" t="s">
        <v>662</v>
      </c>
      <c r="E5459" t="s">
        <v>91</v>
      </c>
      <c r="F5459" t="s">
        <v>716</v>
      </c>
      <c r="G5459">
        <v>0</v>
      </c>
      <c r="H5459">
        <v>0</v>
      </c>
    </row>
    <row r="5460" spans="1:8" x14ac:dyDescent="0.25">
      <c r="A5460" t="s">
        <v>628</v>
      </c>
      <c r="B5460" t="s">
        <v>150</v>
      </c>
      <c r="C5460" t="s">
        <v>151</v>
      </c>
      <c r="D5460" t="s">
        <v>663</v>
      </c>
      <c r="E5460" t="s">
        <v>91</v>
      </c>
      <c r="F5460" t="s">
        <v>716</v>
      </c>
      <c r="G5460">
        <v>0</v>
      </c>
      <c r="H5460">
        <v>0</v>
      </c>
    </row>
    <row r="5461" spans="1:8" x14ac:dyDescent="0.25">
      <c r="A5461" t="s">
        <v>628</v>
      </c>
      <c r="B5461">
        <v>39</v>
      </c>
      <c r="C5461" t="s">
        <v>446</v>
      </c>
      <c r="D5461" t="s">
        <v>582</v>
      </c>
      <c r="E5461" t="s">
        <v>79</v>
      </c>
      <c r="F5461" t="s">
        <v>716</v>
      </c>
      <c r="G5461">
        <v>0</v>
      </c>
      <c r="H5461">
        <v>144000</v>
      </c>
    </row>
    <row r="5462" spans="1:8" x14ac:dyDescent="0.25">
      <c r="A5462" t="s">
        <v>628</v>
      </c>
      <c r="B5462" t="s">
        <v>357</v>
      </c>
      <c r="C5462" t="s">
        <v>358</v>
      </c>
      <c r="D5462" t="s">
        <v>359</v>
      </c>
      <c r="E5462" t="s">
        <v>91</v>
      </c>
      <c r="F5462" t="s">
        <v>716</v>
      </c>
      <c r="G5462">
        <v>0</v>
      </c>
      <c r="H5462">
        <v>0</v>
      </c>
    </row>
    <row r="5463" spans="1:8" x14ac:dyDescent="0.25">
      <c r="A5463" t="s">
        <v>628</v>
      </c>
      <c r="B5463" t="s">
        <v>324</v>
      </c>
      <c r="C5463" t="s">
        <v>325</v>
      </c>
      <c r="D5463" t="s">
        <v>664</v>
      </c>
      <c r="E5463" t="s">
        <v>91</v>
      </c>
      <c r="F5463" t="s">
        <v>716</v>
      </c>
      <c r="G5463">
        <v>0</v>
      </c>
      <c r="H5463">
        <v>0</v>
      </c>
    </row>
    <row r="5464" spans="1:8" x14ac:dyDescent="0.25">
      <c r="A5464" t="s">
        <v>628</v>
      </c>
      <c r="B5464" t="s">
        <v>282</v>
      </c>
      <c r="C5464" t="s">
        <v>283</v>
      </c>
      <c r="D5464" t="s">
        <v>665</v>
      </c>
      <c r="E5464" t="s">
        <v>91</v>
      </c>
      <c r="F5464" t="s">
        <v>716</v>
      </c>
      <c r="G5464">
        <v>0</v>
      </c>
      <c r="H5464">
        <v>0</v>
      </c>
    </row>
    <row r="5465" spans="1:8" x14ac:dyDescent="0.25">
      <c r="A5465" t="s">
        <v>628</v>
      </c>
      <c r="B5465" t="s">
        <v>240</v>
      </c>
      <c r="C5465" t="s">
        <v>241</v>
      </c>
      <c r="D5465" t="s">
        <v>666</v>
      </c>
      <c r="E5465" t="s">
        <v>91</v>
      </c>
      <c r="F5465" t="s">
        <v>716</v>
      </c>
      <c r="G5465">
        <v>0</v>
      </c>
      <c r="H5465">
        <v>0</v>
      </c>
    </row>
    <row r="5466" spans="1:8" x14ac:dyDescent="0.25">
      <c r="A5466" t="s">
        <v>628</v>
      </c>
      <c r="B5466">
        <v>17</v>
      </c>
      <c r="C5466" t="s">
        <v>424</v>
      </c>
      <c r="D5466" t="s">
        <v>560</v>
      </c>
      <c r="E5466" t="s">
        <v>79</v>
      </c>
      <c r="F5466" t="s">
        <v>716</v>
      </c>
      <c r="G5466">
        <v>0</v>
      </c>
      <c r="H5466">
        <v>0</v>
      </c>
    </row>
    <row r="5467" spans="1:8" x14ac:dyDescent="0.25">
      <c r="A5467" t="s">
        <v>628</v>
      </c>
      <c r="B5467" t="s">
        <v>138</v>
      </c>
      <c r="C5467" t="s">
        <v>139</v>
      </c>
      <c r="D5467" t="s">
        <v>667</v>
      </c>
      <c r="E5467" t="s">
        <v>91</v>
      </c>
      <c r="F5467" t="s">
        <v>716</v>
      </c>
      <c r="G5467">
        <v>0</v>
      </c>
      <c r="H5467">
        <v>21642</v>
      </c>
    </row>
    <row r="5468" spans="1:8" x14ac:dyDescent="0.25">
      <c r="A5468" t="s">
        <v>628</v>
      </c>
      <c r="B5468" t="s">
        <v>186</v>
      </c>
      <c r="C5468" t="s">
        <v>187</v>
      </c>
      <c r="D5468" t="s">
        <v>668</v>
      </c>
      <c r="E5468" t="s">
        <v>91</v>
      </c>
      <c r="F5468" t="s">
        <v>716</v>
      </c>
      <c r="G5468">
        <v>0</v>
      </c>
      <c r="H5468">
        <v>0</v>
      </c>
    </row>
    <row r="5469" spans="1:8" x14ac:dyDescent="0.25">
      <c r="A5469" t="s">
        <v>628</v>
      </c>
      <c r="B5469">
        <v>18</v>
      </c>
      <c r="C5469" t="s">
        <v>425</v>
      </c>
      <c r="D5469" t="s">
        <v>561</v>
      </c>
      <c r="E5469" t="s">
        <v>79</v>
      </c>
      <c r="F5469" t="s">
        <v>716</v>
      </c>
      <c r="G5469">
        <v>0</v>
      </c>
      <c r="H5469">
        <v>0</v>
      </c>
    </row>
    <row r="5470" spans="1:8" x14ac:dyDescent="0.25">
      <c r="A5470" t="s">
        <v>628</v>
      </c>
      <c r="B5470" t="s">
        <v>270</v>
      </c>
      <c r="C5470" t="s">
        <v>271</v>
      </c>
      <c r="D5470" t="s">
        <v>272</v>
      </c>
      <c r="E5470" t="s">
        <v>91</v>
      </c>
      <c r="F5470" t="s">
        <v>716</v>
      </c>
      <c r="G5470">
        <v>0</v>
      </c>
      <c r="H5470">
        <v>0</v>
      </c>
    </row>
    <row r="5471" spans="1:8" x14ac:dyDescent="0.25">
      <c r="A5471" t="s">
        <v>628</v>
      </c>
      <c r="B5471" t="s">
        <v>414</v>
      </c>
      <c r="C5471" t="s">
        <v>415</v>
      </c>
      <c r="D5471" t="s">
        <v>416</v>
      </c>
      <c r="E5471" t="s">
        <v>91</v>
      </c>
      <c r="F5471" t="s">
        <v>716</v>
      </c>
      <c r="G5471">
        <v>0</v>
      </c>
      <c r="H5471">
        <v>0</v>
      </c>
    </row>
    <row r="5472" spans="1:8" x14ac:dyDescent="0.25">
      <c r="A5472" t="s">
        <v>628</v>
      </c>
      <c r="B5472" t="s">
        <v>345</v>
      </c>
      <c r="C5472" t="s">
        <v>346</v>
      </c>
      <c r="D5472" t="s">
        <v>669</v>
      </c>
      <c r="E5472" t="s">
        <v>91</v>
      </c>
      <c r="F5472" t="s">
        <v>716</v>
      </c>
      <c r="G5472">
        <v>0</v>
      </c>
      <c r="H5472">
        <v>0</v>
      </c>
    </row>
    <row r="5473" spans="1:8" x14ac:dyDescent="0.25">
      <c r="A5473" t="s">
        <v>628</v>
      </c>
      <c r="B5473" t="s">
        <v>189</v>
      </c>
      <c r="C5473" t="s">
        <v>190</v>
      </c>
      <c r="D5473" t="s">
        <v>670</v>
      </c>
      <c r="E5473" t="s">
        <v>91</v>
      </c>
      <c r="F5473" t="s">
        <v>716</v>
      </c>
      <c r="G5473">
        <v>0</v>
      </c>
      <c r="H5473">
        <v>0</v>
      </c>
    </row>
    <row r="5474" spans="1:8" x14ac:dyDescent="0.25">
      <c r="A5474" t="s">
        <v>628</v>
      </c>
      <c r="B5474">
        <v>40</v>
      </c>
      <c r="C5474" t="s">
        <v>447</v>
      </c>
      <c r="D5474" t="s">
        <v>583</v>
      </c>
      <c r="E5474" t="s">
        <v>79</v>
      </c>
      <c r="F5474" t="s">
        <v>716</v>
      </c>
      <c r="G5474">
        <v>0</v>
      </c>
      <c r="H5474">
        <v>0</v>
      </c>
    </row>
    <row r="5475" spans="1:8" x14ac:dyDescent="0.25">
      <c r="A5475" t="s">
        <v>628</v>
      </c>
      <c r="B5475" t="s">
        <v>168</v>
      </c>
      <c r="C5475" t="s">
        <v>169</v>
      </c>
      <c r="D5475" t="s">
        <v>671</v>
      </c>
      <c r="E5475" t="s">
        <v>91</v>
      </c>
      <c r="F5475" t="s">
        <v>716</v>
      </c>
      <c r="G5475">
        <v>0</v>
      </c>
      <c r="H5475">
        <v>0</v>
      </c>
    </row>
    <row r="5476" spans="1:8" x14ac:dyDescent="0.25">
      <c r="A5476" t="s">
        <v>628</v>
      </c>
      <c r="B5476">
        <v>19</v>
      </c>
      <c r="C5476" t="s">
        <v>426</v>
      </c>
      <c r="D5476" t="s">
        <v>562</v>
      </c>
      <c r="E5476" t="s">
        <v>79</v>
      </c>
      <c r="F5476" t="s">
        <v>716</v>
      </c>
      <c r="G5476">
        <v>0</v>
      </c>
      <c r="H5476">
        <v>0</v>
      </c>
    </row>
    <row r="5477" spans="1:8" x14ac:dyDescent="0.25">
      <c r="A5477" t="s">
        <v>628</v>
      </c>
      <c r="B5477" t="s">
        <v>210</v>
      </c>
      <c r="C5477" t="s">
        <v>211</v>
      </c>
      <c r="D5477" t="s">
        <v>672</v>
      </c>
      <c r="E5477" t="s">
        <v>91</v>
      </c>
      <c r="F5477" t="s">
        <v>716</v>
      </c>
      <c r="G5477">
        <v>0</v>
      </c>
      <c r="H5477">
        <v>36000</v>
      </c>
    </row>
    <row r="5478" spans="1:8" x14ac:dyDescent="0.25">
      <c r="A5478" t="s">
        <v>628</v>
      </c>
      <c r="B5478" t="s">
        <v>135</v>
      </c>
      <c r="C5478" t="s">
        <v>136</v>
      </c>
      <c r="D5478" t="s">
        <v>673</v>
      </c>
      <c r="E5478" t="s">
        <v>91</v>
      </c>
      <c r="F5478" t="s">
        <v>716</v>
      </c>
      <c r="G5478">
        <v>0</v>
      </c>
      <c r="H5478">
        <v>0</v>
      </c>
    </row>
    <row r="5479" spans="1:8" x14ac:dyDescent="0.25">
      <c r="A5479" t="s">
        <v>628</v>
      </c>
      <c r="B5479">
        <v>20</v>
      </c>
      <c r="C5479" t="s">
        <v>427</v>
      </c>
      <c r="D5479" t="s">
        <v>563</v>
      </c>
      <c r="E5479" t="s">
        <v>79</v>
      </c>
      <c r="F5479" t="s">
        <v>716</v>
      </c>
      <c r="G5479">
        <v>0</v>
      </c>
      <c r="H5479">
        <v>108000</v>
      </c>
    </row>
    <row r="5480" spans="1:8" x14ac:dyDescent="0.25">
      <c r="A5480" t="s">
        <v>628</v>
      </c>
      <c r="B5480" t="s">
        <v>159</v>
      </c>
      <c r="C5480" t="s">
        <v>160</v>
      </c>
      <c r="D5480" t="s">
        <v>161</v>
      </c>
      <c r="E5480" t="s">
        <v>91</v>
      </c>
      <c r="F5480" t="s">
        <v>716</v>
      </c>
      <c r="G5480">
        <v>0</v>
      </c>
      <c r="H5480">
        <v>0</v>
      </c>
    </row>
    <row r="5481" spans="1:8" x14ac:dyDescent="0.25">
      <c r="A5481" t="s">
        <v>628</v>
      </c>
      <c r="B5481">
        <v>21</v>
      </c>
      <c r="C5481" t="s">
        <v>428</v>
      </c>
      <c r="D5481" t="s">
        <v>564</v>
      </c>
      <c r="E5481" t="s">
        <v>79</v>
      </c>
      <c r="F5481" t="s">
        <v>716</v>
      </c>
      <c r="G5481">
        <v>0</v>
      </c>
      <c r="H5481">
        <v>36000</v>
      </c>
    </row>
    <row r="5482" spans="1:8" x14ac:dyDescent="0.25">
      <c r="A5482" t="s">
        <v>628</v>
      </c>
      <c r="B5482" t="s">
        <v>120</v>
      </c>
      <c r="C5482" t="s">
        <v>121</v>
      </c>
      <c r="D5482" t="s">
        <v>674</v>
      </c>
      <c r="E5482" t="s">
        <v>91</v>
      </c>
      <c r="F5482" t="s">
        <v>716</v>
      </c>
      <c r="G5482">
        <v>0</v>
      </c>
      <c r="H5482">
        <v>0</v>
      </c>
    </row>
    <row r="5483" spans="1:8" x14ac:dyDescent="0.25">
      <c r="A5483" t="s">
        <v>628</v>
      </c>
      <c r="B5483" t="s">
        <v>171</v>
      </c>
      <c r="C5483" t="s">
        <v>172</v>
      </c>
      <c r="D5483" t="s">
        <v>675</v>
      </c>
      <c r="E5483" t="s">
        <v>91</v>
      </c>
      <c r="F5483" t="s">
        <v>716</v>
      </c>
      <c r="G5483">
        <v>0</v>
      </c>
      <c r="H5483">
        <v>0</v>
      </c>
    </row>
    <row r="5484" spans="1:8" x14ac:dyDescent="0.25">
      <c r="A5484" t="s">
        <v>628</v>
      </c>
      <c r="B5484">
        <v>37</v>
      </c>
      <c r="C5484" t="s">
        <v>444</v>
      </c>
      <c r="D5484" t="s">
        <v>580</v>
      </c>
      <c r="E5484" t="s">
        <v>79</v>
      </c>
      <c r="F5484" t="s">
        <v>716</v>
      </c>
      <c r="G5484">
        <v>0</v>
      </c>
      <c r="H5484">
        <v>349645.55</v>
      </c>
    </row>
    <row r="5485" spans="1:8" x14ac:dyDescent="0.25">
      <c r="A5485" t="s">
        <v>628</v>
      </c>
      <c r="B5485">
        <v>68</v>
      </c>
      <c r="C5485" t="s">
        <v>89</v>
      </c>
      <c r="D5485" t="s">
        <v>676</v>
      </c>
      <c r="E5485" t="s">
        <v>91</v>
      </c>
      <c r="F5485" t="s">
        <v>716</v>
      </c>
      <c r="G5485">
        <v>0</v>
      </c>
      <c r="H5485">
        <v>0</v>
      </c>
    </row>
    <row r="5486" spans="1:8" x14ac:dyDescent="0.25">
      <c r="A5486" t="s">
        <v>628</v>
      </c>
      <c r="B5486" t="s">
        <v>216</v>
      </c>
      <c r="C5486" t="s">
        <v>217</v>
      </c>
      <c r="D5486" t="s">
        <v>677</v>
      </c>
      <c r="E5486" t="s">
        <v>91</v>
      </c>
      <c r="F5486" t="s">
        <v>716</v>
      </c>
      <c r="G5486">
        <v>0</v>
      </c>
      <c r="H5486">
        <v>0</v>
      </c>
    </row>
    <row r="5487" spans="1:8" x14ac:dyDescent="0.25">
      <c r="A5487" t="s">
        <v>628</v>
      </c>
      <c r="B5487" t="s">
        <v>309</v>
      </c>
      <c r="C5487" t="s">
        <v>310</v>
      </c>
      <c r="D5487" t="s">
        <v>678</v>
      </c>
      <c r="E5487" t="s">
        <v>91</v>
      </c>
      <c r="F5487" t="s">
        <v>716</v>
      </c>
      <c r="G5487">
        <v>0</v>
      </c>
      <c r="H5487">
        <v>0</v>
      </c>
    </row>
    <row r="5488" spans="1:8" x14ac:dyDescent="0.25">
      <c r="A5488" t="s">
        <v>628</v>
      </c>
      <c r="B5488" t="s">
        <v>192</v>
      </c>
      <c r="C5488" t="s">
        <v>193</v>
      </c>
      <c r="D5488" t="s">
        <v>679</v>
      </c>
      <c r="E5488" t="s">
        <v>91</v>
      </c>
      <c r="F5488" t="s">
        <v>716</v>
      </c>
      <c r="G5488">
        <v>0</v>
      </c>
      <c r="H5488">
        <v>0</v>
      </c>
    </row>
    <row r="5489" spans="1:8" x14ac:dyDescent="0.25">
      <c r="A5489" t="s">
        <v>628</v>
      </c>
      <c r="B5489">
        <v>22</v>
      </c>
      <c r="C5489" t="s">
        <v>429</v>
      </c>
      <c r="D5489" t="s">
        <v>565</v>
      </c>
      <c r="E5489" t="s">
        <v>79</v>
      </c>
      <c r="F5489" t="s">
        <v>716</v>
      </c>
      <c r="G5489">
        <v>0</v>
      </c>
      <c r="H5489">
        <v>36000</v>
      </c>
    </row>
    <row r="5490" spans="1:8" x14ac:dyDescent="0.25">
      <c r="A5490" t="s">
        <v>628</v>
      </c>
      <c r="B5490">
        <v>86</v>
      </c>
      <c r="C5490" t="s">
        <v>100</v>
      </c>
      <c r="D5490" t="s">
        <v>680</v>
      </c>
      <c r="E5490" t="s">
        <v>91</v>
      </c>
      <c r="F5490" t="s">
        <v>716</v>
      </c>
      <c r="G5490">
        <v>0</v>
      </c>
      <c r="H5490">
        <v>0</v>
      </c>
    </row>
    <row r="5491" spans="1:8" x14ac:dyDescent="0.25">
      <c r="A5491" t="s">
        <v>628</v>
      </c>
      <c r="B5491">
        <v>23</v>
      </c>
      <c r="C5491" t="s">
        <v>430</v>
      </c>
      <c r="D5491" t="s">
        <v>566</v>
      </c>
      <c r="E5491" t="s">
        <v>79</v>
      </c>
      <c r="F5491" t="s">
        <v>716</v>
      </c>
      <c r="G5491">
        <v>0</v>
      </c>
      <c r="H5491">
        <v>57600</v>
      </c>
    </row>
    <row r="5492" spans="1:8" x14ac:dyDescent="0.25">
      <c r="A5492" t="s">
        <v>628</v>
      </c>
      <c r="B5492" t="s">
        <v>306</v>
      </c>
      <c r="C5492" t="s">
        <v>307</v>
      </c>
      <c r="D5492" t="s">
        <v>681</v>
      </c>
      <c r="E5492" t="s">
        <v>91</v>
      </c>
      <c r="F5492" t="s">
        <v>716</v>
      </c>
      <c r="G5492">
        <v>0</v>
      </c>
      <c r="H5492">
        <v>0</v>
      </c>
    </row>
    <row r="5493" spans="1:8" x14ac:dyDescent="0.25">
      <c r="A5493" t="s">
        <v>628</v>
      </c>
      <c r="B5493" t="s">
        <v>243</v>
      </c>
      <c r="C5493" t="s">
        <v>244</v>
      </c>
      <c r="D5493" t="s">
        <v>245</v>
      </c>
      <c r="E5493" t="s">
        <v>91</v>
      </c>
      <c r="F5493" t="s">
        <v>716</v>
      </c>
      <c r="G5493">
        <v>0</v>
      </c>
      <c r="H5493">
        <v>36000</v>
      </c>
    </row>
    <row r="5494" spans="1:8" x14ac:dyDescent="0.25">
      <c r="A5494" t="s">
        <v>628</v>
      </c>
      <c r="B5494">
        <v>38</v>
      </c>
      <c r="C5494" t="s">
        <v>445</v>
      </c>
      <c r="D5494" t="s">
        <v>581</v>
      </c>
      <c r="E5494" t="s">
        <v>79</v>
      </c>
      <c r="F5494" t="s">
        <v>716</v>
      </c>
      <c r="G5494">
        <v>0</v>
      </c>
      <c r="H5494">
        <v>0</v>
      </c>
    </row>
    <row r="5495" spans="1:8" x14ac:dyDescent="0.25">
      <c r="A5495" t="s">
        <v>628</v>
      </c>
      <c r="B5495" t="s">
        <v>246</v>
      </c>
      <c r="C5495" t="s">
        <v>247</v>
      </c>
      <c r="D5495" t="s">
        <v>248</v>
      </c>
      <c r="E5495" t="s">
        <v>91</v>
      </c>
      <c r="F5495" t="s">
        <v>716</v>
      </c>
      <c r="G5495">
        <v>0</v>
      </c>
      <c r="H5495">
        <v>0</v>
      </c>
    </row>
    <row r="5496" spans="1:8" x14ac:dyDescent="0.25">
      <c r="A5496" t="s">
        <v>628</v>
      </c>
      <c r="B5496" t="s">
        <v>123</v>
      </c>
      <c r="C5496" t="s">
        <v>124</v>
      </c>
      <c r="D5496" t="s">
        <v>682</v>
      </c>
      <c r="E5496" t="s">
        <v>91</v>
      </c>
      <c r="F5496" t="s">
        <v>716</v>
      </c>
      <c r="G5496">
        <v>0</v>
      </c>
      <c r="H5496">
        <v>0</v>
      </c>
    </row>
    <row r="5497" spans="1:8" x14ac:dyDescent="0.25">
      <c r="A5497" t="s">
        <v>628</v>
      </c>
      <c r="B5497" t="s">
        <v>162</v>
      </c>
      <c r="C5497" t="s">
        <v>163</v>
      </c>
      <c r="D5497" t="s">
        <v>683</v>
      </c>
      <c r="E5497" t="s">
        <v>91</v>
      </c>
      <c r="F5497" t="s">
        <v>716</v>
      </c>
      <c r="G5497">
        <v>0</v>
      </c>
      <c r="H5497">
        <v>36000</v>
      </c>
    </row>
    <row r="5498" spans="1:8" x14ac:dyDescent="0.25">
      <c r="A5498" t="s">
        <v>628</v>
      </c>
      <c r="B5498" t="s">
        <v>405</v>
      </c>
      <c r="C5498" t="s">
        <v>406</v>
      </c>
      <c r="D5498" t="s">
        <v>684</v>
      </c>
      <c r="E5498" t="s">
        <v>91</v>
      </c>
      <c r="F5498" t="s">
        <v>716</v>
      </c>
      <c r="G5498">
        <v>0</v>
      </c>
      <c r="H5498">
        <v>0</v>
      </c>
    </row>
    <row r="5499" spans="1:8" x14ac:dyDescent="0.25">
      <c r="A5499" t="s">
        <v>628</v>
      </c>
      <c r="B5499" t="s">
        <v>195</v>
      </c>
      <c r="C5499" t="s">
        <v>196</v>
      </c>
      <c r="D5499" t="s">
        <v>685</v>
      </c>
      <c r="E5499" t="s">
        <v>91</v>
      </c>
      <c r="F5499" t="s">
        <v>716</v>
      </c>
      <c r="G5499">
        <v>0</v>
      </c>
      <c r="H5499">
        <v>0</v>
      </c>
    </row>
    <row r="5500" spans="1:8" x14ac:dyDescent="0.25">
      <c r="A5500" t="s">
        <v>628</v>
      </c>
      <c r="B5500">
        <v>24</v>
      </c>
      <c r="C5500" t="s">
        <v>431</v>
      </c>
      <c r="D5500" t="s">
        <v>567</v>
      </c>
      <c r="E5500" t="s">
        <v>79</v>
      </c>
      <c r="F5500" t="s">
        <v>716</v>
      </c>
      <c r="G5500">
        <v>0</v>
      </c>
      <c r="H5500">
        <v>0</v>
      </c>
    </row>
    <row r="5501" spans="1:8" x14ac:dyDescent="0.25">
      <c r="A5501" t="s">
        <v>628</v>
      </c>
      <c r="B5501" t="s">
        <v>249</v>
      </c>
      <c r="C5501" t="s">
        <v>250</v>
      </c>
      <c r="D5501" t="s">
        <v>686</v>
      </c>
      <c r="E5501" t="s">
        <v>91</v>
      </c>
      <c r="F5501" t="s">
        <v>716</v>
      </c>
      <c r="G5501">
        <v>0</v>
      </c>
      <c r="H5501">
        <v>0</v>
      </c>
    </row>
    <row r="5502" spans="1:8" x14ac:dyDescent="0.25">
      <c r="A5502" t="s">
        <v>628</v>
      </c>
      <c r="B5502" t="s">
        <v>366</v>
      </c>
      <c r="C5502" t="s">
        <v>367</v>
      </c>
      <c r="D5502" t="s">
        <v>687</v>
      </c>
      <c r="E5502" t="s">
        <v>91</v>
      </c>
      <c r="F5502" t="s">
        <v>716</v>
      </c>
      <c r="G5502">
        <v>0</v>
      </c>
      <c r="H5502">
        <v>0</v>
      </c>
    </row>
    <row r="5503" spans="1:8" x14ac:dyDescent="0.25">
      <c r="A5503" t="s">
        <v>628</v>
      </c>
      <c r="B5503">
        <v>36</v>
      </c>
      <c r="C5503" t="s">
        <v>443</v>
      </c>
      <c r="D5503" t="s">
        <v>579</v>
      </c>
      <c r="E5503" t="s">
        <v>79</v>
      </c>
      <c r="F5503" t="s">
        <v>716</v>
      </c>
      <c r="G5503">
        <v>0</v>
      </c>
      <c r="H5503">
        <v>0</v>
      </c>
    </row>
    <row r="5504" spans="1:8" x14ac:dyDescent="0.25">
      <c r="A5504" t="s">
        <v>628</v>
      </c>
      <c r="B5504">
        <v>97</v>
      </c>
      <c r="C5504" t="s">
        <v>116</v>
      </c>
      <c r="D5504" t="s">
        <v>688</v>
      </c>
      <c r="E5504" t="s">
        <v>91</v>
      </c>
      <c r="F5504" t="s">
        <v>716</v>
      </c>
      <c r="G5504">
        <v>0</v>
      </c>
      <c r="H5504">
        <v>28800</v>
      </c>
    </row>
    <row r="5505" spans="1:8" x14ac:dyDescent="0.25">
      <c r="A5505" t="s">
        <v>628</v>
      </c>
      <c r="B5505">
        <v>25</v>
      </c>
      <c r="C5505" t="s">
        <v>432</v>
      </c>
      <c r="D5505" t="s">
        <v>568</v>
      </c>
      <c r="E5505" t="s">
        <v>79</v>
      </c>
      <c r="F5505" t="s">
        <v>716</v>
      </c>
      <c r="G5505">
        <v>0</v>
      </c>
      <c r="H5505">
        <v>0</v>
      </c>
    </row>
    <row r="5506" spans="1:8" x14ac:dyDescent="0.25">
      <c r="A5506" t="s">
        <v>628</v>
      </c>
      <c r="B5506" t="s">
        <v>348</v>
      </c>
      <c r="C5506" t="s">
        <v>349</v>
      </c>
      <c r="D5506" t="s">
        <v>350</v>
      </c>
      <c r="E5506" t="s">
        <v>91</v>
      </c>
      <c r="F5506" t="s">
        <v>716</v>
      </c>
      <c r="G5506">
        <v>0</v>
      </c>
      <c r="H5506">
        <v>0</v>
      </c>
    </row>
    <row r="5507" spans="1:8" x14ac:dyDescent="0.25">
      <c r="A5507" t="s">
        <v>628</v>
      </c>
      <c r="B5507">
        <v>26</v>
      </c>
      <c r="C5507" t="s">
        <v>433</v>
      </c>
      <c r="D5507" t="s">
        <v>569</v>
      </c>
      <c r="E5507" t="s">
        <v>79</v>
      </c>
      <c r="F5507" t="s">
        <v>716</v>
      </c>
      <c r="G5507">
        <v>0</v>
      </c>
      <c r="H5507">
        <v>144000</v>
      </c>
    </row>
    <row r="5508" spans="1:8" x14ac:dyDescent="0.25">
      <c r="A5508" t="s">
        <v>628</v>
      </c>
      <c r="B5508">
        <v>89</v>
      </c>
      <c r="C5508" t="s">
        <v>104</v>
      </c>
      <c r="D5508" t="s">
        <v>689</v>
      </c>
      <c r="E5508" t="s">
        <v>91</v>
      </c>
      <c r="F5508" t="s">
        <v>716</v>
      </c>
      <c r="G5508">
        <v>0</v>
      </c>
      <c r="H5508">
        <v>0</v>
      </c>
    </row>
    <row r="5509" spans="1:8" x14ac:dyDescent="0.25">
      <c r="A5509" t="s">
        <v>628</v>
      </c>
      <c r="B5509">
        <v>27</v>
      </c>
      <c r="C5509" t="s">
        <v>434</v>
      </c>
      <c r="D5509" t="s">
        <v>570</v>
      </c>
      <c r="E5509" t="s">
        <v>79</v>
      </c>
      <c r="F5509" t="s">
        <v>716</v>
      </c>
      <c r="G5509">
        <v>0</v>
      </c>
      <c r="H5509">
        <v>0</v>
      </c>
    </row>
    <row r="5510" spans="1:8" x14ac:dyDescent="0.25">
      <c r="A5510" t="s">
        <v>628</v>
      </c>
      <c r="B5510">
        <v>28</v>
      </c>
      <c r="C5510" t="s">
        <v>435</v>
      </c>
      <c r="D5510" t="s">
        <v>571</v>
      </c>
      <c r="E5510" t="s">
        <v>79</v>
      </c>
      <c r="F5510" t="s">
        <v>716</v>
      </c>
      <c r="G5510">
        <v>0</v>
      </c>
      <c r="H5510">
        <v>0</v>
      </c>
    </row>
    <row r="5511" spans="1:8" x14ac:dyDescent="0.25">
      <c r="A5511" t="s">
        <v>628</v>
      </c>
      <c r="B5511" t="s">
        <v>201</v>
      </c>
      <c r="C5511" t="s">
        <v>202</v>
      </c>
      <c r="D5511" t="s">
        <v>690</v>
      </c>
      <c r="E5511" t="s">
        <v>91</v>
      </c>
      <c r="F5511" t="s">
        <v>716</v>
      </c>
      <c r="G5511">
        <v>0</v>
      </c>
      <c r="H5511">
        <v>0</v>
      </c>
    </row>
    <row r="5512" spans="1:8" x14ac:dyDescent="0.25">
      <c r="A5512" t="s">
        <v>628</v>
      </c>
      <c r="B5512" t="s">
        <v>384</v>
      </c>
      <c r="C5512" t="s">
        <v>385</v>
      </c>
      <c r="D5512" t="s">
        <v>691</v>
      </c>
      <c r="E5512" t="s">
        <v>91</v>
      </c>
      <c r="F5512" t="s">
        <v>716</v>
      </c>
      <c r="G5512">
        <v>0</v>
      </c>
      <c r="H5512">
        <v>0</v>
      </c>
    </row>
    <row r="5513" spans="1:8" x14ac:dyDescent="0.25">
      <c r="A5513" t="s">
        <v>628</v>
      </c>
      <c r="B5513" t="s">
        <v>144</v>
      </c>
      <c r="C5513" t="s">
        <v>145</v>
      </c>
      <c r="D5513" t="s">
        <v>692</v>
      </c>
      <c r="E5513" t="s">
        <v>91</v>
      </c>
      <c r="F5513" t="s">
        <v>716</v>
      </c>
      <c r="G5513">
        <v>0</v>
      </c>
      <c r="H5513">
        <v>0</v>
      </c>
    </row>
    <row r="5514" spans="1:8" x14ac:dyDescent="0.25">
      <c r="A5514" t="s">
        <v>628</v>
      </c>
      <c r="B5514" t="s">
        <v>129</v>
      </c>
      <c r="C5514" t="s">
        <v>130</v>
      </c>
      <c r="D5514" t="s">
        <v>693</v>
      </c>
      <c r="E5514" t="s">
        <v>91</v>
      </c>
      <c r="F5514" t="s">
        <v>716</v>
      </c>
      <c r="G5514">
        <v>0</v>
      </c>
      <c r="H5514">
        <v>0</v>
      </c>
    </row>
    <row r="5515" spans="1:8" x14ac:dyDescent="0.25">
      <c r="A5515" t="s">
        <v>628</v>
      </c>
      <c r="B5515" t="s">
        <v>204</v>
      </c>
      <c r="C5515" t="s">
        <v>205</v>
      </c>
      <c r="D5515" t="s">
        <v>694</v>
      </c>
      <c r="E5515" t="s">
        <v>91</v>
      </c>
      <c r="F5515" t="s">
        <v>716</v>
      </c>
      <c r="G5515">
        <v>0</v>
      </c>
      <c r="H5515">
        <v>0</v>
      </c>
    </row>
    <row r="5516" spans="1:8" x14ac:dyDescent="0.25">
      <c r="A5516" t="s">
        <v>628</v>
      </c>
      <c r="B5516" t="s">
        <v>354</v>
      </c>
      <c r="C5516" t="s">
        <v>355</v>
      </c>
      <c r="D5516" t="s">
        <v>356</v>
      </c>
      <c r="E5516" t="s">
        <v>91</v>
      </c>
      <c r="F5516" t="s">
        <v>716</v>
      </c>
      <c r="G5516">
        <v>0</v>
      </c>
      <c r="H5516">
        <v>0</v>
      </c>
    </row>
    <row r="5517" spans="1:8" x14ac:dyDescent="0.25">
      <c r="A5517" t="s">
        <v>628</v>
      </c>
      <c r="B5517" t="s">
        <v>261</v>
      </c>
      <c r="C5517" t="s">
        <v>262</v>
      </c>
      <c r="D5517" t="s">
        <v>695</v>
      </c>
      <c r="E5517" t="s">
        <v>91</v>
      </c>
      <c r="F5517" t="s">
        <v>716</v>
      </c>
      <c r="G5517">
        <v>0</v>
      </c>
      <c r="H5517">
        <v>0</v>
      </c>
    </row>
    <row r="5518" spans="1:8" x14ac:dyDescent="0.25">
      <c r="A5518" t="s">
        <v>628</v>
      </c>
      <c r="B5518">
        <v>94</v>
      </c>
      <c r="C5518" t="s">
        <v>112</v>
      </c>
      <c r="D5518" t="s">
        <v>696</v>
      </c>
      <c r="E5518" t="s">
        <v>91</v>
      </c>
      <c r="F5518" t="s">
        <v>716</v>
      </c>
      <c r="G5518">
        <v>0</v>
      </c>
      <c r="H5518">
        <v>36000</v>
      </c>
    </row>
    <row r="5519" spans="1:8" x14ac:dyDescent="0.25">
      <c r="A5519" t="s">
        <v>628</v>
      </c>
      <c r="B5519">
        <v>95</v>
      </c>
      <c r="C5519" t="s">
        <v>114</v>
      </c>
      <c r="D5519" t="s">
        <v>115</v>
      </c>
      <c r="E5519" t="s">
        <v>91</v>
      </c>
      <c r="F5519" t="s">
        <v>716</v>
      </c>
      <c r="G5519">
        <v>0</v>
      </c>
      <c r="H5519">
        <v>0</v>
      </c>
    </row>
    <row r="5520" spans="1:8" x14ac:dyDescent="0.25">
      <c r="A5520" t="s">
        <v>628</v>
      </c>
      <c r="B5520">
        <v>29</v>
      </c>
      <c r="C5520" t="s">
        <v>436</v>
      </c>
      <c r="D5520" t="s">
        <v>572</v>
      </c>
      <c r="E5520" t="s">
        <v>79</v>
      </c>
      <c r="F5520" t="s">
        <v>716</v>
      </c>
      <c r="G5520">
        <v>0</v>
      </c>
      <c r="H5520">
        <v>0</v>
      </c>
    </row>
    <row r="5521" spans="1:8" x14ac:dyDescent="0.25">
      <c r="A5521" t="s">
        <v>628</v>
      </c>
      <c r="B5521">
        <v>30</v>
      </c>
      <c r="C5521" t="s">
        <v>437</v>
      </c>
      <c r="D5521" t="s">
        <v>573</v>
      </c>
      <c r="E5521" t="s">
        <v>79</v>
      </c>
      <c r="F5521" t="s">
        <v>716</v>
      </c>
      <c r="G5521">
        <v>0</v>
      </c>
      <c r="H5521">
        <v>0</v>
      </c>
    </row>
    <row r="5522" spans="1:8" x14ac:dyDescent="0.25">
      <c r="A5522" t="s">
        <v>628</v>
      </c>
      <c r="B5522" t="s">
        <v>147</v>
      </c>
      <c r="C5522" t="s">
        <v>148</v>
      </c>
      <c r="D5522" t="s">
        <v>697</v>
      </c>
      <c r="E5522" t="s">
        <v>91</v>
      </c>
      <c r="F5522" t="s">
        <v>716</v>
      </c>
      <c r="G5522">
        <v>0</v>
      </c>
      <c r="H5522">
        <v>0</v>
      </c>
    </row>
    <row r="5523" spans="1:8" x14ac:dyDescent="0.25">
      <c r="A5523" t="s">
        <v>628</v>
      </c>
      <c r="B5523">
        <v>31</v>
      </c>
      <c r="C5523" t="s">
        <v>438</v>
      </c>
      <c r="D5523" t="s">
        <v>574</v>
      </c>
      <c r="E5523" t="s">
        <v>79</v>
      </c>
      <c r="F5523" t="s">
        <v>716</v>
      </c>
      <c r="G5523">
        <v>0</v>
      </c>
      <c r="H5523">
        <v>0</v>
      </c>
    </row>
    <row r="5524" spans="1:8" x14ac:dyDescent="0.25">
      <c r="A5524" t="s">
        <v>628</v>
      </c>
      <c r="B5524">
        <v>92</v>
      </c>
      <c r="C5524" t="s">
        <v>108</v>
      </c>
      <c r="D5524" t="s">
        <v>698</v>
      </c>
      <c r="E5524" t="s">
        <v>91</v>
      </c>
      <c r="F5524" t="s">
        <v>716</v>
      </c>
      <c r="G5524">
        <v>0</v>
      </c>
      <c r="H5524">
        <v>0</v>
      </c>
    </row>
    <row r="5525" spans="1:8" x14ac:dyDescent="0.25">
      <c r="A5525" t="s">
        <v>628</v>
      </c>
      <c r="B5525" t="s">
        <v>315</v>
      </c>
      <c r="C5525" t="s">
        <v>316</v>
      </c>
      <c r="D5525" t="s">
        <v>699</v>
      </c>
      <c r="E5525" t="s">
        <v>91</v>
      </c>
      <c r="F5525" t="s">
        <v>716</v>
      </c>
      <c r="G5525">
        <v>0</v>
      </c>
      <c r="H5525">
        <v>0</v>
      </c>
    </row>
    <row r="5526" spans="1:8" x14ac:dyDescent="0.25">
      <c r="A5526" t="s">
        <v>628</v>
      </c>
      <c r="B5526">
        <v>91</v>
      </c>
      <c r="C5526" t="s">
        <v>106</v>
      </c>
      <c r="D5526" t="s">
        <v>107</v>
      </c>
      <c r="E5526" t="s">
        <v>91</v>
      </c>
      <c r="F5526" t="s">
        <v>716</v>
      </c>
      <c r="G5526">
        <v>0</v>
      </c>
      <c r="H5526">
        <v>0</v>
      </c>
    </row>
    <row r="5527" spans="1:8" x14ac:dyDescent="0.25">
      <c r="A5527" t="s">
        <v>628</v>
      </c>
      <c r="B5527" t="s">
        <v>336</v>
      </c>
      <c r="C5527" t="s">
        <v>337</v>
      </c>
      <c r="D5527" t="s">
        <v>700</v>
      </c>
      <c r="E5527" t="s">
        <v>91</v>
      </c>
      <c r="F5527" t="s">
        <v>716</v>
      </c>
      <c r="G5527">
        <v>0</v>
      </c>
      <c r="H5527">
        <v>0</v>
      </c>
    </row>
    <row r="5528" spans="1:8" x14ac:dyDescent="0.25">
      <c r="A5528" t="s">
        <v>628</v>
      </c>
      <c r="B5528" t="s">
        <v>297</v>
      </c>
      <c r="C5528" t="s">
        <v>298</v>
      </c>
      <c r="D5528" t="s">
        <v>701</v>
      </c>
      <c r="E5528" t="s">
        <v>91</v>
      </c>
      <c r="F5528" t="s">
        <v>716</v>
      </c>
      <c r="G5528">
        <v>0</v>
      </c>
      <c r="H5528">
        <v>0</v>
      </c>
    </row>
    <row r="5529" spans="1:8" x14ac:dyDescent="0.25">
      <c r="A5529" t="s">
        <v>628</v>
      </c>
      <c r="B5529" t="s">
        <v>363</v>
      </c>
      <c r="C5529" t="s">
        <v>364</v>
      </c>
      <c r="D5529" t="s">
        <v>365</v>
      </c>
      <c r="E5529" t="s">
        <v>91</v>
      </c>
      <c r="F5529" t="s">
        <v>716</v>
      </c>
      <c r="G5529">
        <v>0</v>
      </c>
      <c r="H5529">
        <v>0</v>
      </c>
    </row>
    <row r="5530" spans="1:8" x14ac:dyDescent="0.25">
      <c r="A5530" t="s">
        <v>628</v>
      </c>
      <c r="B5530" t="s">
        <v>258</v>
      </c>
      <c r="C5530" t="s">
        <v>259</v>
      </c>
      <c r="D5530" t="s">
        <v>260</v>
      </c>
      <c r="E5530" t="s">
        <v>91</v>
      </c>
      <c r="F5530" t="s">
        <v>716</v>
      </c>
      <c r="G5530">
        <v>0</v>
      </c>
      <c r="H5530">
        <v>0</v>
      </c>
    </row>
    <row r="5531" spans="1:8" x14ac:dyDescent="0.25">
      <c r="A5531" t="s">
        <v>628</v>
      </c>
      <c r="B5531" t="s">
        <v>312</v>
      </c>
      <c r="C5531" t="s">
        <v>313</v>
      </c>
      <c r="D5531" t="s">
        <v>702</v>
      </c>
      <c r="E5531" t="s">
        <v>91</v>
      </c>
      <c r="F5531" t="s">
        <v>716</v>
      </c>
      <c r="G5531">
        <v>0</v>
      </c>
      <c r="H5531">
        <v>0</v>
      </c>
    </row>
    <row r="5532" spans="1:8" x14ac:dyDescent="0.25">
      <c r="A5532" t="s">
        <v>628</v>
      </c>
      <c r="B5532" t="s">
        <v>360</v>
      </c>
      <c r="C5532" t="s">
        <v>361</v>
      </c>
      <c r="D5532" t="s">
        <v>703</v>
      </c>
      <c r="E5532" t="s">
        <v>91</v>
      </c>
      <c r="F5532" t="s">
        <v>716</v>
      </c>
      <c r="G5532">
        <v>0</v>
      </c>
      <c r="H5532">
        <v>0</v>
      </c>
    </row>
    <row r="5533" spans="1:8" x14ac:dyDescent="0.25">
      <c r="A5533" t="s">
        <v>628</v>
      </c>
      <c r="B5533" t="s">
        <v>252</v>
      </c>
      <c r="C5533" t="s">
        <v>253</v>
      </c>
      <c r="D5533" t="s">
        <v>704</v>
      </c>
      <c r="E5533" t="s">
        <v>91</v>
      </c>
      <c r="F5533" t="s">
        <v>716</v>
      </c>
      <c r="G5533">
        <v>0</v>
      </c>
      <c r="H5533">
        <v>0</v>
      </c>
    </row>
    <row r="5534" spans="1:8" x14ac:dyDescent="0.25">
      <c r="A5534" t="s">
        <v>628</v>
      </c>
      <c r="B5534" t="s">
        <v>276</v>
      </c>
      <c r="C5534" t="s">
        <v>277</v>
      </c>
      <c r="D5534" t="s">
        <v>705</v>
      </c>
      <c r="E5534" t="s">
        <v>91</v>
      </c>
      <c r="F5534" t="s">
        <v>716</v>
      </c>
      <c r="G5534">
        <v>0</v>
      </c>
      <c r="H5534">
        <v>0</v>
      </c>
    </row>
    <row r="5535" spans="1:8" x14ac:dyDescent="0.25">
      <c r="A5535" t="s">
        <v>628</v>
      </c>
      <c r="B5535" t="s">
        <v>327</v>
      </c>
      <c r="C5535" t="s">
        <v>328</v>
      </c>
      <c r="D5535" t="s">
        <v>329</v>
      </c>
      <c r="E5535" t="s">
        <v>91</v>
      </c>
      <c r="F5535" t="s">
        <v>716</v>
      </c>
      <c r="G5535">
        <v>0</v>
      </c>
      <c r="H5535">
        <v>0</v>
      </c>
    </row>
    <row r="5536" spans="1:8" x14ac:dyDescent="0.25">
      <c r="A5536" t="s">
        <v>628</v>
      </c>
      <c r="B5536">
        <v>81</v>
      </c>
      <c r="C5536" t="s">
        <v>94</v>
      </c>
      <c r="D5536" t="s">
        <v>95</v>
      </c>
      <c r="E5536" t="s">
        <v>91</v>
      </c>
      <c r="F5536" t="s">
        <v>716</v>
      </c>
      <c r="G5536">
        <v>0</v>
      </c>
      <c r="H5536">
        <v>0</v>
      </c>
    </row>
    <row r="5537" spans="1:8" x14ac:dyDescent="0.25">
      <c r="A5537" t="s">
        <v>628</v>
      </c>
      <c r="B5537" t="s">
        <v>378</v>
      </c>
      <c r="C5537" t="s">
        <v>379</v>
      </c>
      <c r="D5537" t="s">
        <v>380</v>
      </c>
      <c r="E5537" t="s">
        <v>91</v>
      </c>
      <c r="F5537" t="s">
        <v>716</v>
      </c>
      <c r="G5537">
        <v>0</v>
      </c>
      <c r="H5537">
        <v>0</v>
      </c>
    </row>
    <row r="5538" spans="1:8" x14ac:dyDescent="0.25">
      <c r="A5538" t="s">
        <v>628</v>
      </c>
      <c r="B5538">
        <v>32</v>
      </c>
      <c r="C5538" t="s">
        <v>439</v>
      </c>
      <c r="D5538" t="s">
        <v>706</v>
      </c>
      <c r="E5538" t="s">
        <v>79</v>
      </c>
      <c r="F5538" t="s">
        <v>716</v>
      </c>
      <c r="G5538">
        <v>0</v>
      </c>
      <c r="H5538">
        <v>0</v>
      </c>
    </row>
    <row r="5539" spans="1:8" x14ac:dyDescent="0.25">
      <c r="A5539" t="s">
        <v>628</v>
      </c>
      <c r="B5539" t="s">
        <v>156</v>
      </c>
      <c r="C5539" t="s">
        <v>157</v>
      </c>
      <c r="D5539" t="s">
        <v>575</v>
      </c>
      <c r="E5539" t="s">
        <v>91</v>
      </c>
      <c r="F5539" t="s">
        <v>716</v>
      </c>
      <c r="G5539">
        <v>0</v>
      </c>
      <c r="H5539">
        <v>0</v>
      </c>
    </row>
    <row r="5540" spans="1:8" x14ac:dyDescent="0.25">
      <c r="A5540" t="s">
        <v>628</v>
      </c>
      <c r="B5540" t="s">
        <v>372</v>
      </c>
      <c r="C5540" t="s">
        <v>373</v>
      </c>
      <c r="D5540" t="s">
        <v>707</v>
      </c>
      <c r="E5540" t="s">
        <v>91</v>
      </c>
      <c r="F5540" t="s">
        <v>716</v>
      </c>
      <c r="G5540">
        <v>0</v>
      </c>
      <c r="H5540">
        <v>0</v>
      </c>
    </row>
    <row r="5541" spans="1:8" x14ac:dyDescent="0.25">
      <c r="A5541" t="s">
        <v>628</v>
      </c>
      <c r="B5541">
        <v>33</v>
      </c>
      <c r="C5541" t="s">
        <v>440</v>
      </c>
      <c r="D5541" t="s">
        <v>576</v>
      </c>
      <c r="E5541" t="s">
        <v>79</v>
      </c>
      <c r="F5541" t="s">
        <v>716</v>
      </c>
      <c r="G5541">
        <v>0</v>
      </c>
      <c r="H5541">
        <v>1971057.44</v>
      </c>
    </row>
    <row r="5542" spans="1:8" x14ac:dyDescent="0.25">
      <c r="A5542" t="s">
        <v>628</v>
      </c>
      <c r="B5542">
        <v>34</v>
      </c>
      <c r="C5542" t="s">
        <v>441</v>
      </c>
      <c r="D5542" t="s">
        <v>577</v>
      </c>
      <c r="E5542" t="s">
        <v>79</v>
      </c>
      <c r="F5542" t="s">
        <v>716</v>
      </c>
      <c r="G5542">
        <v>0</v>
      </c>
      <c r="H5542">
        <v>32237</v>
      </c>
    </row>
    <row r="5543" spans="1:8" x14ac:dyDescent="0.25">
      <c r="A5543" t="s">
        <v>628</v>
      </c>
      <c r="B5543">
        <v>35</v>
      </c>
      <c r="C5543" t="s">
        <v>442</v>
      </c>
      <c r="D5543" t="s">
        <v>578</v>
      </c>
      <c r="E5543" t="s">
        <v>79</v>
      </c>
      <c r="F5543" t="s">
        <v>716</v>
      </c>
      <c r="G5543">
        <v>0</v>
      </c>
      <c r="H5543">
        <v>0</v>
      </c>
    </row>
    <row r="5544" spans="1:8" x14ac:dyDescent="0.25">
      <c r="A5544" t="s">
        <v>628</v>
      </c>
      <c r="B5544" t="s">
        <v>288</v>
      </c>
      <c r="C5544" t="s">
        <v>289</v>
      </c>
      <c r="D5544" t="s">
        <v>708</v>
      </c>
      <c r="E5544" t="s">
        <v>91</v>
      </c>
      <c r="F5544" t="s">
        <v>716</v>
      </c>
      <c r="G5544">
        <v>0</v>
      </c>
      <c r="H5544">
        <v>36000</v>
      </c>
    </row>
    <row r="5545" spans="1:8" x14ac:dyDescent="0.25">
      <c r="A5545" t="s">
        <v>628</v>
      </c>
      <c r="B5545" t="s">
        <v>333</v>
      </c>
      <c r="C5545" t="s">
        <v>334</v>
      </c>
      <c r="D5545" t="s">
        <v>709</v>
      </c>
      <c r="E5545" t="s">
        <v>91</v>
      </c>
      <c r="F5545" t="s">
        <v>716</v>
      </c>
      <c r="G5545">
        <v>0</v>
      </c>
      <c r="H5545">
        <v>0</v>
      </c>
    </row>
    <row r="5546" spans="1:8" x14ac:dyDescent="0.25">
      <c r="A5546" t="s">
        <v>628</v>
      </c>
      <c r="B5546" t="s">
        <v>330</v>
      </c>
      <c r="C5546" t="s">
        <v>331</v>
      </c>
      <c r="D5546" t="s">
        <v>710</v>
      </c>
      <c r="E5546" t="s">
        <v>91</v>
      </c>
      <c r="F5546" t="s">
        <v>716</v>
      </c>
      <c r="G5546">
        <v>0</v>
      </c>
      <c r="H5546">
        <v>0</v>
      </c>
    </row>
    <row r="5547" spans="1:8" x14ac:dyDescent="0.25">
      <c r="A5547" t="s">
        <v>628</v>
      </c>
      <c r="B5547">
        <v>41</v>
      </c>
      <c r="C5547" t="s">
        <v>489</v>
      </c>
      <c r="D5547" t="s">
        <v>711</v>
      </c>
      <c r="E5547" t="s">
        <v>453</v>
      </c>
      <c r="F5547" t="s">
        <v>716</v>
      </c>
      <c r="G5547">
        <v>0</v>
      </c>
      <c r="H5547">
        <v>0</v>
      </c>
    </row>
    <row r="5548" spans="1:8" x14ac:dyDescent="0.25">
      <c r="A5548" t="s">
        <v>628</v>
      </c>
      <c r="B5548">
        <v>70</v>
      </c>
      <c r="C5548" t="s">
        <v>498</v>
      </c>
      <c r="D5548" t="s">
        <v>613</v>
      </c>
      <c r="E5548" t="s">
        <v>453</v>
      </c>
      <c r="F5548" t="s">
        <v>716</v>
      </c>
      <c r="G5548">
        <v>0</v>
      </c>
      <c r="H5548">
        <v>0</v>
      </c>
    </row>
    <row r="5549" spans="1:8" x14ac:dyDescent="0.25">
      <c r="A5549" t="s">
        <v>628</v>
      </c>
      <c r="B5549">
        <v>71</v>
      </c>
      <c r="C5549" t="s">
        <v>499</v>
      </c>
      <c r="D5549" t="s">
        <v>614</v>
      </c>
      <c r="E5549" t="s">
        <v>453</v>
      </c>
      <c r="F5549" t="s">
        <v>716</v>
      </c>
      <c r="G5549">
        <v>0</v>
      </c>
      <c r="H5549">
        <v>0</v>
      </c>
    </row>
    <row r="5550" spans="1:8" x14ac:dyDescent="0.25">
      <c r="A5550" t="s">
        <v>628</v>
      </c>
      <c r="B5550">
        <v>72</v>
      </c>
      <c r="C5550" t="s">
        <v>601</v>
      </c>
      <c r="D5550" t="s">
        <v>615</v>
      </c>
      <c r="E5550" t="s">
        <v>453</v>
      </c>
      <c r="F5550" t="s">
        <v>716</v>
      </c>
      <c r="G5550">
        <v>0</v>
      </c>
      <c r="H5550">
        <v>0</v>
      </c>
    </row>
    <row r="5551" spans="1:8" x14ac:dyDescent="0.25">
      <c r="A5551" t="s">
        <v>628</v>
      </c>
      <c r="B5551">
        <v>73</v>
      </c>
      <c r="C5551" t="s">
        <v>500</v>
      </c>
      <c r="D5551" t="s">
        <v>616</v>
      </c>
      <c r="E5551" t="s">
        <v>453</v>
      </c>
      <c r="F5551" t="s">
        <v>716</v>
      </c>
      <c r="G5551">
        <v>0</v>
      </c>
      <c r="H5551">
        <v>0</v>
      </c>
    </row>
    <row r="5552" spans="1:8" x14ac:dyDescent="0.25">
      <c r="A5552" t="s">
        <v>628</v>
      </c>
      <c r="B5552" t="s">
        <v>408</v>
      </c>
      <c r="C5552" t="s">
        <v>409</v>
      </c>
      <c r="D5552" t="s">
        <v>410</v>
      </c>
      <c r="E5552" t="s">
        <v>91</v>
      </c>
      <c r="F5552" t="s">
        <v>717</v>
      </c>
      <c r="G5552">
        <v>0</v>
      </c>
      <c r="H5552">
        <v>0</v>
      </c>
    </row>
    <row r="5553" spans="1:8" x14ac:dyDescent="0.25">
      <c r="A5553" t="s">
        <v>628</v>
      </c>
      <c r="B5553">
        <v>1</v>
      </c>
      <c r="C5553" t="s">
        <v>78</v>
      </c>
      <c r="D5553" t="s">
        <v>543</v>
      </c>
      <c r="E5553" t="s">
        <v>79</v>
      </c>
      <c r="F5553" t="s">
        <v>717</v>
      </c>
      <c r="G5553">
        <v>0</v>
      </c>
      <c r="H5553">
        <v>2285061.38</v>
      </c>
    </row>
    <row r="5554" spans="1:8" x14ac:dyDescent="0.25">
      <c r="A5554" t="s">
        <v>628</v>
      </c>
      <c r="B5554" t="s">
        <v>381</v>
      </c>
      <c r="C5554" t="s">
        <v>382</v>
      </c>
      <c r="D5554" t="s">
        <v>383</v>
      </c>
      <c r="E5554" t="s">
        <v>91</v>
      </c>
      <c r="F5554" t="s">
        <v>717</v>
      </c>
      <c r="G5554">
        <v>0</v>
      </c>
      <c r="H5554">
        <v>0</v>
      </c>
    </row>
    <row r="5555" spans="1:8" x14ac:dyDescent="0.25">
      <c r="A5555" t="s">
        <v>628</v>
      </c>
      <c r="B5555" t="s">
        <v>165</v>
      </c>
      <c r="C5555" t="s">
        <v>166</v>
      </c>
      <c r="D5555" t="s">
        <v>630</v>
      </c>
      <c r="E5555" t="s">
        <v>91</v>
      </c>
      <c r="F5555" t="s">
        <v>717</v>
      </c>
      <c r="G5555">
        <v>0</v>
      </c>
      <c r="H5555">
        <v>0</v>
      </c>
    </row>
    <row r="5556" spans="1:8" x14ac:dyDescent="0.25">
      <c r="A5556" t="s">
        <v>628</v>
      </c>
      <c r="B5556">
        <v>74</v>
      </c>
      <c r="C5556" t="s">
        <v>92</v>
      </c>
      <c r="D5556" t="s">
        <v>631</v>
      </c>
      <c r="E5556" t="s">
        <v>91</v>
      </c>
      <c r="F5556" t="s">
        <v>717</v>
      </c>
      <c r="G5556">
        <v>0</v>
      </c>
      <c r="H5556">
        <v>0</v>
      </c>
    </row>
    <row r="5557" spans="1:8" x14ac:dyDescent="0.25">
      <c r="A5557" t="s">
        <v>628</v>
      </c>
      <c r="B5557" t="s">
        <v>594</v>
      </c>
      <c r="C5557" t="s">
        <v>595</v>
      </c>
      <c r="D5557" t="s">
        <v>632</v>
      </c>
      <c r="E5557" t="s">
        <v>91</v>
      </c>
      <c r="F5557" t="s">
        <v>717</v>
      </c>
      <c r="G5557">
        <v>0</v>
      </c>
      <c r="H5557">
        <v>0</v>
      </c>
    </row>
    <row r="5558" spans="1:8" x14ac:dyDescent="0.25">
      <c r="A5558" t="s">
        <v>628</v>
      </c>
      <c r="B5558">
        <v>83</v>
      </c>
      <c r="C5558" t="s">
        <v>98</v>
      </c>
      <c r="D5558" t="s">
        <v>633</v>
      </c>
      <c r="E5558" t="s">
        <v>91</v>
      </c>
      <c r="F5558" t="s">
        <v>717</v>
      </c>
      <c r="G5558">
        <v>0</v>
      </c>
      <c r="H5558">
        <v>23384.12</v>
      </c>
    </row>
    <row r="5559" spans="1:8" x14ac:dyDescent="0.25">
      <c r="A5559" t="s">
        <v>628</v>
      </c>
      <c r="B5559" t="s">
        <v>339</v>
      </c>
      <c r="C5559" t="s">
        <v>340</v>
      </c>
      <c r="D5559" t="s">
        <v>634</v>
      </c>
      <c r="E5559" t="s">
        <v>91</v>
      </c>
      <c r="F5559" t="s">
        <v>717</v>
      </c>
      <c r="G5559">
        <v>0</v>
      </c>
      <c r="H5559">
        <v>137313.13</v>
      </c>
    </row>
    <row r="5560" spans="1:8" x14ac:dyDescent="0.25">
      <c r="A5560" t="s">
        <v>628</v>
      </c>
      <c r="B5560" t="s">
        <v>369</v>
      </c>
      <c r="C5560" t="s">
        <v>370</v>
      </c>
      <c r="D5560" t="s">
        <v>371</v>
      </c>
      <c r="E5560" t="s">
        <v>91</v>
      </c>
      <c r="F5560" t="s">
        <v>717</v>
      </c>
      <c r="G5560">
        <v>0</v>
      </c>
      <c r="H5560">
        <v>0</v>
      </c>
    </row>
    <row r="5561" spans="1:8" x14ac:dyDescent="0.25">
      <c r="A5561" t="s">
        <v>628</v>
      </c>
      <c r="B5561" t="s">
        <v>387</v>
      </c>
      <c r="C5561" t="s">
        <v>388</v>
      </c>
      <c r="D5561" t="s">
        <v>635</v>
      </c>
      <c r="E5561" t="s">
        <v>91</v>
      </c>
      <c r="F5561" t="s">
        <v>717</v>
      </c>
      <c r="G5561">
        <v>0</v>
      </c>
      <c r="H5561">
        <v>24630.6</v>
      </c>
    </row>
    <row r="5562" spans="1:8" x14ac:dyDescent="0.25">
      <c r="A5562" t="s">
        <v>628</v>
      </c>
      <c r="B5562" t="s">
        <v>279</v>
      </c>
      <c r="C5562" t="s">
        <v>280</v>
      </c>
      <c r="D5562" t="s">
        <v>636</v>
      </c>
      <c r="E5562" t="s">
        <v>91</v>
      </c>
      <c r="F5562" t="s">
        <v>717</v>
      </c>
      <c r="G5562">
        <v>0</v>
      </c>
      <c r="H5562">
        <v>0</v>
      </c>
    </row>
    <row r="5563" spans="1:8" x14ac:dyDescent="0.25">
      <c r="A5563" t="s">
        <v>628</v>
      </c>
      <c r="B5563">
        <v>2</v>
      </c>
      <c r="C5563" t="s">
        <v>81</v>
      </c>
      <c r="D5563" t="s">
        <v>545</v>
      </c>
      <c r="E5563" t="s">
        <v>79</v>
      </c>
      <c r="F5563" t="s">
        <v>717</v>
      </c>
      <c r="G5563">
        <v>0</v>
      </c>
      <c r="H5563">
        <v>0</v>
      </c>
    </row>
    <row r="5564" spans="1:8" x14ac:dyDescent="0.25">
      <c r="A5564" t="s">
        <v>628</v>
      </c>
      <c r="B5564" t="s">
        <v>153</v>
      </c>
      <c r="C5564" t="s">
        <v>154</v>
      </c>
      <c r="D5564" t="s">
        <v>637</v>
      </c>
      <c r="E5564" t="s">
        <v>91</v>
      </c>
      <c r="F5564" t="s">
        <v>717</v>
      </c>
      <c r="G5564">
        <v>0</v>
      </c>
      <c r="H5564">
        <v>37893.24</v>
      </c>
    </row>
    <row r="5565" spans="1:8" x14ac:dyDescent="0.25">
      <c r="A5565" t="s">
        <v>628</v>
      </c>
      <c r="B5565" t="s">
        <v>399</v>
      </c>
      <c r="C5565" t="s">
        <v>400</v>
      </c>
      <c r="D5565" t="s">
        <v>401</v>
      </c>
      <c r="E5565" t="s">
        <v>91</v>
      </c>
      <c r="F5565" t="s">
        <v>717</v>
      </c>
      <c r="G5565">
        <v>0</v>
      </c>
      <c r="H5565">
        <v>0</v>
      </c>
    </row>
    <row r="5566" spans="1:8" x14ac:dyDescent="0.25">
      <c r="A5566" t="s">
        <v>628</v>
      </c>
      <c r="B5566">
        <v>3</v>
      </c>
      <c r="C5566" t="s">
        <v>82</v>
      </c>
      <c r="D5566" t="s">
        <v>546</v>
      </c>
      <c r="E5566" t="s">
        <v>79</v>
      </c>
      <c r="F5566" t="s">
        <v>717</v>
      </c>
      <c r="G5566">
        <v>0</v>
      </c>
      <c r="H5566">
        <v>367369.69</v>
      </c>
    </row>
    <row r="5567" spans="1:8" x14ac:dyDescent="0.25">
      <c r="A5567" t="s">
        <v>628</v>
      </c>
      <c r="B5567" t="s">
        <v>411</v>
      </c>
      <c r="C5567" t="s">
        <v>412</v>
      </c>
      <c r="D5567" t="s">
        <v>413</v>
      </c>
      <c r="E5567" t="s">
        <v>91</v>
      </c>
      <c r="F5567" t="s">
        <v>717</v>
      </c>
      <c r="G5567">
        <v>0</v>
      </c>
      <c r="H5567">
        <v>0</v>
      </c>
    </row>
    <row r="5568" spans="1:8" x14ac:dyDescent="0.25">
      <c r="A5568" t="s">
        <v>628</v>
      </c>
      <c r="B5568" t="s">
        <v>228</v>
      </c>
      <c r="C5568" t="s">
        <v>229</v>
      </c>
      <c r="D5568" t="s">
        <v>230</v>
      </c>
      <c r="E5568" t="s">
        <v>91</v>
      </c>
      <c r="F5568" t="s">
        <v>717</v>
      </c>
      <c r="G5568">
        <v>0</v>
      </c>
      <c r="H5568">
        <v>0</v>
      </c>
    </row>
    <row r="5569" spans="1:8" x14ac:dyDescent="0.25">
      <c r="A5569" t="s">
        <v>628</v>
      </c>
      <c r="B5569">
        <v>4</v>
      </c>
      <c r="C5569" t="s">
        <v>83</v>
      </c>
      <c r="D5569" t="s">
        <v>547</v>
      </c>
      <c r="E5569" t="s">
        <v>79</v>
      </c>
      <c r="F5569" t="s">
        <v>717</v>
      </c>
      <c r="G5569">
        <v>0</v>
      </c>
      <c r="H5569">
        <v>0</v>
      </c>
    </row>
    <row r="5570" spans="1:8" x14ac:dyDescent="0.25">
      <c r="A5570" t="s">
        <v>628</v>
      </c>
      <c r="B5570" t="s">
        <v>285</v>
      </c>
      <c r="C5570" t="s">
        <v>286</v>
      </c>
      <c r="D5570" t="s">
        <v>638</v>
      </c>
      <c r="E5570" t="s">
        <v>91</v>
      </c>
      <c r="F5570" t="s">
        <v>717</v>
      </c>
      <c r="G5570">
        <v>0</v>
      </c>
      <c r="H5570">
        <v>0</v>
      </c>
    </row>
    <row r="5571" spans="1:8" x14ac:dyDescent="0.25">
      <c r="A5571" t="s">
        <v>628</v>
      </c>
      <c r="B5571" t="s">
        <v>219</v>
      </c>
      <c r="C5571" t="s">
        <v>220</v>
      </c>
      <c r="D5571" t="s">
        <v>639</v>
      </c>
      <c r="E5571" t="s">
        <v>91</v>
      </c>
      <c r="F5571" t="s">
        <v>717</v>
      </c>
      <c r="G5571">
        <v>0</v>
      </c>
      <c r="H5571">
        <v>0</v>
      </c>
    </row>
    <row r="5572" spans="1:8" x14ac:dyDescent="0.25">
      <c r="A5572" t="s">
        <v>628</v>
      </c>
      <c r="B5572">
        <v>42</v>
      </c>
      <c r="C5572" t="s">
        <v>448</v>
      </c>
      <c r="D5572" t="s">
        <v>584</v>
      </c>
      <c r="E5572" t="s">
        <v>79</v>
      </c>
      <c r="F5572" t="s">
        <v>717</v>
      </c>
      <c r="G5572">
        <v>0</v>
      </c>
      <c r="H5572">
        <v>0</v>
      </c>
    </row>
    <row r="5573" spans="1:8" x14ac:dyDescent="0.25">
      <c r="A5573" t="s">
        <v>628</v>
      </c>
      <c r="B5573">
        <v>5</v>
      </c>
      <c r="C5573" t="s">
        <v>84</v>
      </c>
      <c r="D5573" t="s">
        <v>548</v>
      </c>
      <c r="E5573" t="s">
        <v>79</v>
      </c>
      <c r="F5573" t="s">
        <v>717</v>
      </c>
      <c r="G5573">
        <v>0</v>
      </c>
      <c r="H5573">
        <v>0</v>
      </c>
    </row>
    <row r="5574" spans="1:8" x14ac:dyDescent="0.25">
      <c r="A5574" t="s">
        <v>628</v>
      </c>
      <c r="B5574" t="s">
        <v>487</v>
      </c>
      <c r="C5574" t="s">
        <v>488</v>
      </c>
      <c r="D5574" t="s">
        <v>632</v>
      </c>
      <c r="E5574" t="s">
        <v>91</v>
      </c>
      <c r="F5574" t="s">
        <v>717</v>
      </c>
      <c r="G5574">
        <v>0</v>
      </c>
      <c r="H5574">
        <v>0</v>
      </c>
    </row>
    <row r="5575" spans="1:8" x14ac:dyDescent="0.25">
      <c r="A5575" t="s">
        <v>628</v>
      </c>
      <c r="B5575" t="s">
        <v>390</v>
      </c>
      <c r="C5575" t="s">
        <v>391</v>
      </c>
      <c r="D5575" t="s">
        <v>640</v>
      </c>
      <c r="E5575" t="s">
        <v>91</v>
      </c>
      <c r="F5575" t="s">
        <v>717</v>
      </c>
      <c r="G5575">
        <v>0</v>
      </c>
      <c r="H5575">
        <v>0</v>
      </c>
    </row>
    <row r="5576" spans="1:8" x14ac:dyDescent="0.25">
      <c r="A5576" t="s">
        <v>628</v>
      </c>
      <c r="B5576" t="s">
        <v>255</v>
      </c>
      <c r="C5576" t="s">
        <v>256</v>
      </c>
      <c r="D5576" t="s">
        <v>641</v>
      </c>
      <c r="E5576" t="s">
        <v>91</v>
      </c>
      <c r="F5576" t="s">
        <v>717</v>
      </c>
      <c r="G5576">
        <v>0</v>
      </c>
      <c r="H5576">
        <v>0</v>
      </c>
    </row>
    <row r="5577" spans="1:8" x14ac:dyDescent="0.25">
      <c r="A5577" t="s">
        <v>628</v>
      </c>
      <c r="B5577" t="s">
        <v>198</v>
      </c>
      <c r="C5577" t="s">
        <v>199</v>
      </c>
      <c r="D5577" t="s">
        <v>200</v>
      </c>
      <c r="E5577" t="s">
        <v>91</v>
      </c>
      <c r="F5577" t="s">
        <v>717</v>
      </c>
      <c r="G5577">
        <v>0</v>
      </c>
      <c r="H5577">
        <v>0</v>
      </c>
    </row>
    <row r="5578" spans="1:8" x14ac:dyDescent="0.25">
      <c r="A5578" t="s">
        <v>628</v>
      </c>
      <c r="B5578">
        <v>87</v>
      </c>
      <c r="C5578" t="s">
        <v>102</v>
      </c>
      <c r="D5578" t="s">
        <v>103</v>
      </c>
      <c r="E5578" t="s">
        <v>91</v>
      </c>
      <c r="F5578" t="s">
        <v>717</v>
      </c>
      <c r="G5578">
        <v>0</v>
      </c>
      <c r="H5578">
        <v>0</v>
      </c>
    </row>
    <row r="5579" spans="1:8" x14ac:dyDescent="0.25">
      <c r="A5579" t="s">
        <v>628</v>
      </c>
      <c r="B5579">
        <v>6</v>
      </c>
      <c r="C5579" t="s">
        <v>85</v>
      </c>
      <c r="D5579" t="s">
        <v>549</v>
      </c>
      <c r="E5579" t="s">
        <v>79</v>
      </c>
      <c r="F5579" t="s">
        <v>717</v>
      </c>
      <c r="G5579">
        <v>0</v>
      </c>
      <c r="H5579">
        <v>0</v>
      </c>
    </row>
    <row r="5580" spans="1:8" x14ac:dyDescent="0.25">
      <c r="A5580" t="s">
        <v>628</v>
      </c>
      <c r="B5580" t="s">
        <v>126</v>
      </c>
      <c r="C5580" t="s">
        <v>127</v>
      </c>
      <c r="D5580" t="s">
        <v>642</v>
      </c>
      <c r="E5580" t="s">
        <v>91</v>
      </c>
      <c r="F5580" t="s">
        <v>717</v>
      </c>
      <c r="G5580">
        <v>0</v>
      </c>
      <c r="H5580">
        <v>0</v>
      </c>
    </row>
    <row r="5581" spans="1:8" x14ac:dyDescent="0.25">
      <c r="A5581" t="s">
        <v>628</v>
      </c>
      <c r="B5581">
        <v>7</v>
      </c>
      <c r="C5581" t="s">
        <v>86</v>
      </c>
      <c r="D5581" t="s">
        <v>550</v>
      </c>
      <c r="E5581" t="s">
        <v>79</v>
      </c>
      <c r="F5581" t="s">
        <v>717</v>
      </c>
      <c r="G5581">
        <v>0</v>
      </c>
      <c r="H5581">
        <v>0</v>
      </c>
    </row>
    <row r="5582" spans="1:8" x14ac:dyDescent="0.25">
      <c r="A5582" t="s">
        <v>628</v>
      </c>
      <c r="B5582" t="s">
        <v>342</v>
      </c>
      <c r="C5582" t="s">
        <v>343</v>
      </c>
      <c r="D5582" t="s">
        <v>643</v>
      </c>
      <c r="E5582" t="s">
        <v>91</v>
      </c>
      <c r="F5582" t="s">
        <v>717</v>
      </c>
      <c r="G5582">
        <v>0</v>
      </c>
      <c r="H5582">
        <v>0</v>
      </c>
    </row>
    <row r="5583" spans="1:8" x14ac:dyDescent="0.25">
      <c r="A5583" t="s">
        <v>628</v>
      </c>
      <c r="B5583" t="s">
        <v>231</v>
      </c>
      <c r="C5583" t="s">
        <v>232</v>
      </c>
      <c r="D5583" t="s">
        <v>233</v>
      </c>
      <c r="E5583" t="s">
        <v>91</v>
      </c>
      <c r="F5583" t="s">
        <v>717</v>
      </c>
      <c r="G5583">
        <v>0</v>
      </c>
      <c r="H5583">
        <v>0</v>
      </c>
    </row>
    <row r="5584" spans="1:8" x14ac:dyDescent="0.25">
      <c r="A5584" t="s">
        <v>628</v>
      </c>
      <c r="B5584">
        <v>8</v>
      </c>
      <c r="C5584" t="s">
        <v>87</v>
      </c>
      <c r="D5584" t="s">
        <v>551</v>
      </c>
      <c r="E5584" t="s">
        <v>79</v>
      </c>
      <c r="F5584" t="s">
        <v>717</v>
      </c>
      <c r="G5584">
        <v>0</v>
      </c>
      <c r="H5584">
        <v>178756.01</v>
      </c>
    </row>
    <row r="5585" spans="1:8" x14ac:dyDescent="0.25">
      <c r="A5585" t="s">
        <v>628</v>
      </c>
      <c r="B5585" t="s">
        <v>141</v>
      </c>
      <c r="C5585" t="s">
        <v>142</v>
      </c>
      <c r="D5585" t="s">
        <v>644</v>
      </c>
      <c r="E5585" t="s">
        <v>91</v>
      </c>
      <c r="F5585" t="s">
        <v>717</v>
      </c>
      <c r="G5585">
        <v>0</v>
      </c>
      <c r="H5585">
        <v>0</v>
      </c>
    </row>
    <row r="5586" spans="1:8" x14ac:dyDescent="0.25">
      <c r="A5586" t="s">
        <v>628</v>
      </c>
      <c r="B5586" t="s">
        <v>234</v>
      </c>
      <c r="C5586" t="s">
        <v>235</v>
      </c>
      <c r="D5586" t="s">
        <v>645</v>
      </c>
      <c r="E5586" t="s">
        <v>91</v>
      </c>
      <c r="F5586" t="s">
        <v>717</v>
      </c>
      <c r="G5586">
        <v>0</v>
      </c>
      <c r="H5586">
        <v>0</v>
      </c>
    </row>
    <row r="5587" spans="1:8" x14ac:dyDescent="0.25">
      <c r="A5587" t="s">
        <v>628</v>
      </c>
      <c r="B5587" t="s">
        <v>531</v>
      </c>
      <c r="C5587" t="s">
        <v>532</v>
      </c>
      <c r="D5587" t="s">
        <v>533</v>
      </c>
      <c r="E5587" t="s">
        <v>91</v>
      </c>
      <c r="F5587" t="s">
        <v>717</v>
      </c>
      <c r="G5587">
        <v>0</v>
      </c>
      <c r="H5587">
        <v>0</v>
      </c>
    </row>
    <row r="5588" spans="1:8" x14ac:dyDescent="0.25">
      <c r="A5588" t="s">
        <v>628</v>
      </c>
      <c r="B5588">
        <v>9</v>
      </c>
      <c r="C5588" t="s">
        <v>88</v>
      </c>
      <c r="D5588" t="s">
        <v>552</v>
      </c>
      <c r="E5588" t="s">
        <v>79</v>
      </c>
      <c r="F5588" t="s">
        <v>717</v>
      </c>
      <c r="G5588">
        <v>0</v>
      </c>
      <c r="H5588">
        <v>97089.600000000006</v>
      </c>
    </row>
    <row r="5589" spans="1:8" x14ac:dyDescent="0.25">
      <c r="A5589" t="s">
        <v>628</v>
      </c>
      <c r="B5589" t="s">
        <v>300</v>
      </c>
      <c r="C5589" t="s">
        <v>301</v>
      </c>
      <c r="D5589" t="s">
        <v>302</v>
      </c>
      <c r="E5589" t="s">
        <v>91</v>
      </c>
      <c r="F5589" t="s">
        <v>717</v>
      </c>
      <c r="G5589">
        <v>0</v>
      </c>
      <c r="H5589">
        <v>0</v>
      </c>
    </row>
    <row r="5590" spans="1:8" x14ac:dyDescent="0.25">
      <c r="A5590" t="s">
        <v>628</v>
      </c>
      <c r="B5590" t="s">
        <v>177</v>
      </c>
      <c r="C5590" t="s">
        <v>178</v>
      </c>
      <c r="D5590" t="s">
        <v>179</v>
      </c>
      <c r="E5590" t="s">
        <v>91</v>
      </c>
      <c r="F5590" t="s">
        <v>717</v>
      </c>
      <c r="G5590">
        <v>0</v>
      </c>
      <c r="H5590">
        <v>0</v>
      </c>
    </row>
    <row r="5591" spans="1:8" x14ac:dyDescent="0.25">
      <c r="A5591" t="s">
        <v>628</v>
      </c>
      <c r="B5591" t="s">
        <v>318</v>
      </c>
      <c r="C5591" t="s">
        <v>319</v>
      </c>
      <c r="D5591" t="s">
        <v>646</v>
      </c>
      <c r="E5591" t="s">
        <v>91</v>
      </c>
      <c r="F5591" t="s">
        <v>717</v>
      </c>
      <c r="G5591">
        <v>0</v>
      </c>
      <c r="H5591">
        <v>0</v>
      </c>
    </row>
    <row r="5592" spans="1:8" x14ac:dyDescent="0.25">
      <c r="A5592" t="s">
        <v>628</v>
      </c>
      <c r="B5592" t="s">
        <v>264</v>
      </c>
      <c r="C5592" t="s">
        <v>265</v>
      </c>
      <c r="D5592" t="s">
        <v>266</v>
      </c>
      <c r="E5592" t="s">
        <v>91</v>
      </c>
      <c r="F5592" t="s">
        <v>717</v>
      </c>
      <c r="G5592">
        <v>0</v>
      </c>
      <c r="H5592">
        <v>0</v>
      </c>
    </row>
    <row r="5593" spans="1:8" x14ac:dyDescent="0.25">
      <c r="A5593" t="s">
        <v>628</v>
      </c>
      <c r="B5593">
        <v>98</v>
      </c>
      <c r="C5593" t="s">
        <v>118</v>
      </c>
      <c r="D5593" t="s">
        <v>647</v>
      </c>
      <c r="E5593" t="s">
        <v>91</v>
      </c>
      <c r="F5593" t="s">
        <v>717</v>
      </c>
      <c r="G5593">
        <v>0</v>
      </c>
      <c r="H5593">
        <v>0</v>
      </c>
    </row>
    <row r="5594" spans="1:8" x14ac:dyDescent="0.25">
      <c r="A5594" t="s">
        <v>628</v>
      </c>
      <c r="B5594" t="s">
        <v>375</v>
      </c>
      <c r="C5594" t="s">
        <v>376</v>
      </c>
      <c r="D5594" t="s">
        <v>648</v>
      </c>
      <c r="E5594" t="s">
        <v>91</v>
      </c>
      <c r="F5594" t="s">
        <v>717</v>
      </c>
      <c r="G5594">
        <v>0</v>
      </c>
      <c r="H5594">
        <v>0</v>
      </c>
    </row>
    <row r="5595" spans="1:8" x14ac:dyDescent="0.25">
      <c r="A5595" t="s">
        <v>628</v>
      </c>
      <c r="B5595">
        <v>82</v>
      </c>
      <c r="C5595" t="s">
        <v>96</v>
      </c>
      <c r="D5595" t="s">
        <v>97</v>
      </c>
      <c r="E5595" t="s">
        <v>91</v>
      </c>
      <c r="F5595" t="s">
        <v>717</v>
      </c>
      <c r="G5595">
        <v>0</v>
      </c>
      <c r="H5595">
        <v>107497.13</v>
      </c>
    </row>
    <row r="5596" spans="1:8" x14ac:dyDescent="0.25">
      <c r="A5596" t="s">
        <v>628</v>
      </c>
      <c r="B5596">
        <v>10</v>
      </c>
      <c r="C5596" t="s">
        <v>455</v>
      </c>
      <c r="D5596" t="s">
        <v>553</v>
      </c>
      <c r="E5596" t="s">
        <v>79</v>
      </c>
      <c r="F5596" t="s">
        <v>717</v>
      </c>
      <c r="G5596">
        <v>0</v>
      </c>
      <c r="H5596">
        <v>0</v>
      </c>
    </row>
    <row r="5597" spans="1:8" x14ac:dyDescent="0.25">
      <c r="A5597" t="s">
        <v>628</v>
      </c>
      <c r="B5597" t="s">
        <v>237</v>
      </c>
      <c r="C5597" t="s">
        <v>238</v>
      </c>
      <c r="D5597" t="s">
        <v>649</v>
      </c>
      <c r="E5597" t="s">
        <v>91</v>
      </c>
      <c r="F5597" t="s">
        <v>717</v>
      </c>
      <c r="G5597">
        <v>0</v>
      </c>
      <c r="H5597">
        <v>33965.089999999997</v>
      </c>
    </row>
    <row r="5598" spans="1:8" x14ac:dyDescent="0.25">
      <c r="A5598" t="s">
        <v>628</v>
      </c>
      <c r="B5598" t="s">
        <v>207</v>
      </c>
      <c r="C5598" t="s">
        <v>208</v>
      </c>
      <c r="D5598" t="s">
        <v>650</v>
      </c>
      <c r="E5598" t="s">
        <v>91</v>
      </c>
      <c r="F5598" t="s">
        <v>717</v>
      </c>
      <c r="G5598">
        <v>0</v>
      </c>
      <c r="H5598">
        <v>49660.08</v>
      </c>
    </row>
    <row r="5599" spans="1:8" x14ac:dyDescent="0.25">
      <c r="A5599" t="s">
        <v>628</v>
      </c>
      <c r="B5599" t="s">
        <v>294</v>
      </c>
      <c r="C5599" t="s">
        <v>295</v>
      </c>
      <c r="D5599" t="s">
        <v>651</v>
      </c>
      <c r="E5599" t="s">
        <v>91</v>
      </c>
      <c r="F5599" t="s">
        <v>717</v>
      </c>
      <c r="G5599">
        <v>0</v>
      </c>
      <c r="H5599">
        <v>21639.03</v>
      </c>
    </row>
    <row r="5600" spans="1:8" x14ac:dyDescent="0.25">
      <c r="A5600" t="s">
        <v>628</v>
      </c>
      <c r="B5600">
        <v>11</v>
      </c>
      <c r="C5600" t="s">
        <v>456</v>
      </c>
      <c r="D5600" t="s">
        <v>554</v>
      </c>
      <c r="E5600" t="s">
        <v>79</v>
      </c>
      <c r="F5600" t="s">
        <v>717</v>
      </c>
      <c r="G5600">
        <v>0</v>
      </c>
      <c r="H5600">
        <v>79591.55</v>
      </c>
    </row>
    <row r="5601" spans="1:8" x14ac:dyDescent="0.25">
      <c r="A5601" t="s">
        <v>628</v>
      </c>
      <c r="B5601">
        <v>12</v>
      </c>
      <c r="C5601" t="s">
        <v>419</v>
      </c>
      <c r="D5601" t="s">
        <v>555</v>
      </c>
      <c r="E5601" t="s">
        <v>79</v>
      </c>
      <c r="F5601" t="s">
        <v>717</v>
      </c>
      <c r="G5601">
        <v>0</v>
      </c>
      <c r="H5601">
        <v>0</v>
      </c>
    </row>
    <row r="5602" spans="1:8" x14ac:dyDescent="0.25">
      <c r="A5602" t="s">
        <v>628</v>
      </c>
      <c r="B5602" t="s">
        <v>351</v>
      </c>
      <c r="C5602" t="s">
        <v>352</v>
      </c>
      <c r="D5602" t="s">
        <v>652</v>
      </c>
      <c r="E5602" t="s">
        <v>91</v>
      </c>
      <c r="F5602" t="s">
        <v>717</v>
      </c>
      <c r="G5602">
        <v>0</v>
      </c>
      <c r="H5602">
        <v>16802.66</v>
      </c>
    </row>
    <row r="5603" spans="1:8" x14ac:dyDescent="0.25">
      <c r="A5603" t="s">
        <v>628</v>
      </c>
      <c r="B5603" t="s">
        <v>222</v>
      </c>
      <c r="C5603" t="s">
        <v>223</v>
      </c>
      <c r="D5603" t="s">
        <v>653</v>
      </c>
      <c r="E5603" t="s">
        <v>91</v>
      </c>
      <c r="F5603" t="s">
        <v>717</v>
      </c>
      <c r="G5603">
        <v>0</v>
      </c>
      <c r="H5603">
        <v>0</v>
      </c>
    </row>
    <row r="5604" spans="1:8" x14ac:dyDescent="0.25">
      <c r="A5604" t="s">
        <v>628</v>
      </c>
      <c r="B5604" t="s">
        <v>267</v>
      </c>
      <c r="C5604" t="s">
        <v>268</v>
      </c>
      <c r="D5604" t="s">
        <v>269</v>
      </c>
      <c r="E5604" t="s">
        <v>91</v>
      </c>
      <c r="F5604" t="s">
        <v>717</v>
      </c>
      <c r="G5604">
        <v>0</v>
      </c>
      <c r="H5604">
        <v>69903.05</v>
      </c>
    </row>
    <row r="5605" spans="1:8" x14ac:dyDescent="0.25">
      <c r="A5605" t="s">
        <v>628</v>
      </c>
      <c r="B5605" t="s">
        <v>303</v>
      </c>
      <c r="C5605" t="s">
        <v>304</v>
      </c>
      <c r="D5605" t="s">
        <v>654</v>
      </c>
      <c r="E5605" t="s">
        <v>91</v>
      </c>
      <c r="F5605" t="s">
        <v>717</v>
      </c>
      <c r="G5605">
        <v>0</v>
      </c>
      <c r="H5605">
        <v>0</v>
      </c>
    </row>
    <row r="5606" spans="1:8" x14ac:dyDescent="0.25">
      <c r="A5606" t="s">
        <v>628</v>
      </c>
      <c r="B5606" t="s">
        <v>396</v>
      </c>
      <c r="C5606" t="s">
        <v>397</v>
      </c>
      <c r="D5606" t="s">
        <v>398</v>
      </c>
      <c r="E5606" t="s">
        <v>91</v>
      </c>
      <c r="F5606" t="s">
        <v>717</v>
      </c>
      <c r="G5606">
        <v>0</v>
      </c>
      <c r="H5606">
        <v>22935.38</v>
      </c>
    </row>
    <row r="5607" spans="1:8" x14ac:dyDescent="0.25">
      <c r="A5607" t="s">
        <v>628</v>
      </c>
      <c r="B5607" t="s">
        <v>174</v>
      </c>
      <c r="C5607" t="s">
        <v>175</v>
      </c>
      <c r="D5607" t="s">
        <v>655</v>
      </c>
      <c r="E5607" t="s">
        <v>91</v>
      </c>
      <c r="F5607" t="s">
        <v>717</v>
      </c>
      <c r="G5607">
        <v>0</v>
      </c>
      <c r="H5607">
        <v>9922.0499999999993</v>
      </c>
    </row>
    <row r="5608" spans="1:8" x14ac:dyDescent="0.25">
      <c r="A5608" t="s">
        <v>628</v>
      </c>
      <c r="B5608">
        <v>13</v>
      </c>
      <c r="C5608" t="s">
        <v>420</v>
      </c>
      <c r="D5608" t="s">
        <v>556</v>
      </c>
      <c r="E5608" t="s">
        <v>79</v>
      </c>
      <c r="F5608" t="s">
        <v>717</v>
      </c>
      <c r="G5608">
        <v>0</v>
      </c>
      <c r="H5608">
        <v>425899.49</v>
      </c>
    </row>
    <row r="5609" spans="1:8" x14ac:dyDescent="0.25">
      <c r="A5609" t="s">
        <v>628</v>
      </c>
      <c r="B5609" t="s">
        <v>132</v>
      </c>
      <c r="C5609" t="s">
        <v>133</v>
      </c>
      <c r="D5609" t="s">
        <v>656</v>
      </c>
      <c r="E5609" t="s">
        <v>91</v>
      </c>
      <c r="F5609" t="s">
        <v>717</v>
      </c>
      <c r="G5609">
        <v>0</v>
      </c>
      <c r="H5609">
        <v>19195.919999999998</v>
      </c>
    </row>
    <row r="5610" spans="1:8" x14ac:dyDescent="0.25">
      <c r="A5610" t="s">
        <v>628</v>
      </c>
      <c r="B5610" t="s">
        <v>402</v>
      </c>
      <c r="C5610" t="s">
        <v>403</v>
      </c>
      <c r="D5610" t="s">
        <v>657</v>
      </c>
      <c r="E5610" t="s">
        <v>91</v>
      </c>
      <c r="F5610" t="s">
        <v>717</v>
      </c>
      <c r="G5610">
        <v>0</v>
      </c>
      <c r="H5610">
        <v>0</v>
      </c>
    </row>
    <row r="5611" spans="1:8" x14ac:dyDescent="0.25">
      <c r="A5611" t="s">
        <v>628</v>
      </c>
      <c r="B5611" t="s">
        <v>273</v>
      </c>
      <c r="C5611" t="s">
        <v>274</v>
      </c>
      <c r="D5611" t="s">
        <v>275</v>
      </c>
      <c r="E5611" t="s">
        <v>91</v>
      </c>
      <c r="F5611" t="s">
        <v>717</v>
      </c>
      <c r="G5611">
        <v>0</v>
      </c>
      <c r="H5611">
        <v>0</v>
      </c>
    </row>
    <row r="5612" spans="1:8" x14ac:dyDescent="0.25">
      <c r="A5612" t="s">
        <v>628</v>
      </c>
      <c r="B5612">
        <v>93</v>
      </c>
      <c r="C5612" t="s">
        <v>110</v>
      </c>
      <c r="D5612" t="s">
        <v>658</v>
      </c>
      <c r="E5612" t="s">
        <v>91</v>
      </c>
      <c r="F5612" t="s">
        <v>717</v>
      </c>
      <c r="G5612">
        <v>0</v>
      </c>
      <c r="H5612">
        <v>0</v>
      </c>
    </row>
    <row r="5613" spans="1:8" x14ac:dyDescent="0.25">
      <c r="A5613" t="s">
        <v>628</v>
      </c>
      <c r="B5613">
        <v>14</v>
      </c>
      <c r="C5613" t="s">
        <v>421</v>
      </c>
      <c r="D5613" t="s">
        <v>557</v>
      </c>
      <c r="E5613" t="s">
        <v>79</v>
      </c>
      <c r="F5613" t="s">
        <v>717</v>
      </c>
      <c r="G5613">
        <v>0</v>
      </c>
      <c r="H5613">
        <v>0</v>
      </c>
    </row>
    <row r="5614" spans="1:8" x14ac:dyDescent="0.25">
      <c r="A5614" t="s">
        <v>628</v>
      </c>
      <c r="B5614">
        <v>15</v>
      </c>
      <c r="C5614" t="s">
        <v>422</v>
      </c>
      <c r="D5614" t="s">
        <v>558</v>
      </c>
      <c r="E5614" t="s">
        <v>79</v>
      </c>
      <c r="F5614" t="s">
        <v>717</v>
      </c>
      <c r="G5614">
        <v>0</v>
      </c>
      <c r="H5614">
        <v>113714.08</v>
      </c>
    </row>
    <row r="5615" spans="1:8" x14ac:dyDescent="0.25">
      <c r="A5615" t="s">
        <v>628</v>
      </c>
      <c r="B5615">
        <v>16</v>
      </c>
      <c r="C5615" t="s">
        <v>423</v>
      </c>
      <c r="D5615" t="s">
        <v>559</v>
      </c>
      <c r="E5615" t="s">
        <v>79</v>
      </c>
      <c r="F5615" t="s">
        <v>717</v>
      </c>
      <c r="G5615">
        <v>0</v>
      </c>
      <c r="H5615">
        <v>80359.240000000005</v>
      </c>
    </row>
    <row r="5616" spans="1:8" x14ac:dyDescent="0.25">
      <c r="A5616" t="s">
        <v>628</v>
      </c>
      <c r="B5616" t="s">
        <v>225</v>
      </c>
      <c r="C5616" t="s">
        <v>226</v>
      </c>
      <c r="D5616" t="s">
        <v>659</v>
      </c>
      <c r="E5616" t="s">
        <v>91</v>
      </c>
      <c r="F5616" t="s">
        <v>717</v>
      </c>
      <c r="G5616">
        <v>0</v>
      </c>
      <c r="H5616">
        <v>0</v>
      </c>
    </row>
    <row r="5617" spans="1:8" x14ac:dyDescent="0.25">
      <c r="A5617" t="s">
        <v>628</v>
      </c>
      <c r="B5617" t="s">
        <v>180</v>
      </c>
      <c r="C5617" t="s">
        <v>181</v>
      </c>
      <c r="D5617" t="s">
        <v>660</v>
      </c>
      <c r="E5617" t="s">
        <v>91</v>
      </c>
      <c r="F5617" t="s">
        <v>717</v>
      </c>
      <c r="G5617">
        <v>0</v>
      </c>
      <c r="H5617">
        <v>50407.98</v>
      </c>
    </row>
    <row r="5618" spans="1:8" x14ac:dyDescent="0.25">
      <c r="A5618" t="s">
        <v>628</v>
      </c>
      <c r="B5618" t="s">
        <v>393</v>
      </c>
      <c r="C5618" t="s">
        <v>394</v>
      </c>
      <c r="D5618" t="s">
        <v>395</v>
      </c>
      <c r="E5618" t="s">
        <v>91</v>
      </c>
      <c r="F5618" t="s">
        <v>717</v>
      </c>
      <c r="G5618">
        <v>0</v>
      </c>
      <c r="H5618">
        <v>0</v>
      </c>
    </row>
    <row r="5619" spans="1:8" x14ac:dyDescent="0.25">
      <c r="A5619" t="s">
        <v>628</v>
      </c>
      <c r="B5619" t="s">
        <v>321</v>
      </c>
      <c r="C5619" t="s">
        <v>322</v>
      </c>
      <c r="D5619" t="s">
        <v>661</v>
      </c>
      <c r="E5619" t="s">
        <v>91</v>
      </c>
      <c r="F5619" t="s">
        <v>717</v>
      </c>
      <c r="G5619">
        <v>0</v>
      </c>
      <c r="H5619">
        <v>0</v>
      </c>
    </row>
    <row r="5620" spans="1:8" x14ac:dyDescent="0.25">
      <c r="A5620" t="s">
        <v>628</v>
      </c>
      <c r="B5620" t="s">
        <v>183</v>
      </c>
      <c r="C5620" t="s">
        <v>184</v>
      </c>
      <c r="D5620" t="s">
        <v>662</v>
      </c>
      <c r="E5620" t="s">
        <v>91</v>
      </c>
      <c r="F5620" t="s">
        <v>717</v>
      </c>
      <c r="G5620">
        <v>0</v>
      </c>
      <c r="H5620">
        <v>49161.49</v>
      </c>
    </row>
    <row r="5621" spans="1:8" x14ac:dyDescent="0.25">
      <c r="A5621" t="s">
        <v>628</v>
      </c>
      <c r="B5621" t="s">
        <v>150</v>
      </c>
      <c r="C5621" t="s">
        <v>151</v>
      </c>
      <c r="D5621" t="s">
        <v>663</v>
      </c>
      <c r="E5621" t="s">
        <v>91</v>
      </c>
      <c r="F5621" t="s">
        <v>717</v>
      </c>
      <c r="G5621">
        <v>0</v>
      </c>
      <c r="H5621">
        <v>0</v>
      </c>
    </row>
    <row r="5622" spans="1:8" x14ac:dyDescent="0.25">
      <c r="A5622" t="s">
        <v>628</v>
      </c>
      <c r="B5622">
        <v>39</v>
      </c>
      <c r="C5622" t="s">
        <v>446</v>
      </c>
      <c r="D5622" t="s">
        <v>582</v>
      </c>
      <c r="E5622" t="s">
        <v>79</v>
      </c>
      <c r="F5622" t="s">
        <v>717</v>
      </c>
      <c r="G5622">
        <v>0</v>
      </c>
      <c r="H5622">
        <v>178411.88</v>
      </c>
    </row>
    <row r="5623" spans="1:8" x14ac:dyDescent="0.25">
      <c r="A5623" t="s">
        <v>628</v>
      </c>
      <c r="B5623" t="s">
        <v>357</v>
      </c>
      <c r="C5623" t="s">
        <v>358</v>
      </c>
      <c r="D5623" t="s">
        <v>359</v>
      </c>
      <c r="E5623" t="s">
        <v>91</v>
      </c>
      <c r="F5623" t="s">
        <v>717</v>
      </c>
      <c r="G5623">
        <v>0</v>
      </c>
      <c r="H5623">
        <v>0</v>
      </c>
    </row>
    <row r="5624" spans="1:8" x14ac:dyDescent="0.25">
      <c r="A5624" t="s">
        <v>628</v>
      </c>
      <c r="B5624" t="s">
        <v>324</v>
      </c>
      <c r="C5624" t="s">
        <v>325</v>
      </c>
      <c r="D5624" t="s">
        <v>664</v>
      </c>
      <c r="E5624" t="s">
        <v>91</v>
      </c>
      <c r="F5624" t="s">
        <v>717</v>
      </c>
      <c r="G5624">
        <v>0</v>
      </c>
      <c r="H5624">
        <v>0</v>
      </c>
    </row>
    <row r="5625" spans="1:8" x14ac:dyDescent="0.25">
      <c r="A5625" t="s">
        <v>628</v>
      </c>
      <c r="B5625" t="s">
        <v>282</v>
      </c>
      <c r="C5625" t="s">
        <v>283</v>
      </c>
      <c r="D5625" t="s">
        <v>665</v>
      </c>
      <c r="E5625" t="s">
        <v>91</v>
      </c>
      <c r="F5625" t="s">
        <v>717</v>
      </c>
      <c r="G5625">
        <v>0</v>
      </c>
      <c r="H5625">
        <v>0</v>
      </c>
    </row>
    <row r="5626" spans="1:8" x14ac:dyDescent="0.25">
      <c r="A5626" t="s">
        <v>628</v>
      </c>
      <c r="B5626" t="s">
        <v>240</v>
      </c>
      <c r="C5626" t="s">
        <v>241</v>
      </c>
      <c r="D5626" t="s">
        <v>666</v>
      </c>
      <c r="E5626" t="s">
        <v>91</v>
      </c>
      <c r="F5626" t="s">
        <v>717</v>
      </c>
      <c r="G5626">
        <v>0</v>
      </c>
      <c r="H5626">
        <v>0</v>
      </c>
    </row>
    <row r="5627" spans="1:8" x14ac:dyDescent="0.25">
      <c r="A5627" t="s">
        <v>628</v>
      </c>
      <c r="B5627">
        <v>17</v>
      </c>
      <c r="C5627" t="s">
        <v>424</v>
      </c>
      <c r="D5627" t="s">
        <v>560</v>
      </c>
      <c r="E5627" t="s">
        <v>79</v>
      </c>
      <c r="F5627" t="s">
        <v>717</v>
      </c>
      <c r="G5627">
        <v>0</v>
      </c>
      <c r="H5627">
        <v>124911.77</v>
      </c>
    </row>
    <row r="5628" spans="1:8" x14ac:dyDescent="0.25">
      <c r="A5628" t="s">
        <v>628</v>
      </c>
      <c r="B5628" t="s">
        <v>138</v>
      </c>
      <c r="C5628" t="s">
        <v>139</v>
      </c>
      <c r="D5628" t="s">
        <v>667</v>
      </c>
      <c r="E5628" t="s">
        <v>91</v>
      </c>
      <c r="F5628" t="s">
        <v>717</v>
      </c>
      <c r="G5628">
        <v>0</v>
      </c>
      <c r="H5628">
        <v>0</v>
      </c>
    </row>
    <row r="5629" spans="1:8" x14ac:dyDescent="0.25">
      <c r="A5629" t="s">
        <v>628</v>
      </c>
      <c r="B5629" t="s">
        <v>186</v>
      </c>
      <c r="C5629" t="s">
        <v>187</v>
      </c>
      <c r="D5629" t="s">
        <v>668</v>
      </c>
      <c r="E5629" t="s">
        <v>91</v>
      </c>
      <c r="F5629" t="s">
        <v>717</v>
      </c>
      <c r="G5629">
        <v>0</v>
      </c>
      <c r="H5629">
        <v>0</v>
      </c>
    </row>
    <row r="5630" spans="1:8" x14ac:dyDescent="0.25">
      <c r="A5630" t="s">
        <v>628</v>
      </c>
      <c r="B5630">
        <v>18</v>
      </c>
      <c r="C5630" t="s">
        <v>425</v>
      </c>
      <c r="D5630" t="s">
        <v>561</v>
      </c>
      <c r="E5630" t="s">
        <v>79</v>
      </c>
      <c r="F5630" t="s">
        <v>717</v>
      </c>
      <c r="G5630">
        <v>0</v>
      </c>
      <c r="H5630">
        <v>126817.76</v>
      </c>
    </row>
    <row r="5631" spans="1:8" x14ac:dyDescent="0.25">
      <c r="A5631" t="s">
        <v>628</v>
      </c>
      <c r="B5631" t="s">
        <v>270</v>
      </c>
      <c r="C5631" t="s">
        <v>271</v>
      </c>
      <c r="D5631" t="s">
        <v>272</v>
      </c>
      <c r="E5631" t="s">
        <v>91</v>
      </c>
      <c r="F5631" t="s">
        <v>717</v>
      </c>
      <c r="G5631">
        <v>0</v>
      </c>
      <c r="H5631">
        <v>0</v>
      </c>
    </row>
    <row r="5632" spans="1:8" x14ac:dyDescent="0.25">
      <c r="A5632" t="s">
        <v>628</v>
      </c>
      <c r="B5632" t="s">
        <v>414</v>
      </c>
      <c r="C5632" t="s">
        <v>415</v>
      </c>
      <c r="D5632" t="s">
        <v>416</v>
      </c>
      <c r="E5632" t="s">
        <v>91</v>
      </c>
      <c r="F5632" t="s">
        <v>717</v>
      </c>
      <c r="G5632">
        <v>0</v>
      </c>
      <c r="H5632">
        <v>0</v>
      </c>
    </row>
    <row r="5633" spans="1:8" x14ac:dyDescent="0.25">
      <c r="A5633" t="s">
        <v>628</v>
      </c>
      <c r="B5633" t="s">
        <v>345</v>
      </c>
      <c r="C5633" t="s">
        <v>346</v>
      </c>
      <c r="D5633" t="s">
        <v>669</v>
      </c>
      <c r="E5633" t="s">
        <v>91</v>
      </c>
      <c r="F5633" t="s">
        <v>717</v>
      </c>
      <c r="G5633">
        <v>0</v>
      </c>
      <c r="H5633">
        <v>23084.959999999999</v>
      </c>
    </row>
    <row r="5634" spans="1:8" x14ac:dyDescent="0.25">
      <c r="A5634" t="s">
        <v>628</v>
      </c>
      <c r="B5634" t="s">
        <v>189</v>
      </c>
      <c r="C5634" t="s">
        <v>190</v>
      </c>
      <c r="D5634" t="s">
        <v>670</v>
      </c>
      <c r="E5634" t="s">
        <v>91</v>
      </c>
      <c r="F5634" t="s">
        <v>717</v>
      </c>
      <c r="G5634">
        <v>0</v>
      </c>
      <c r="H5634">
        <v>0</v>
      </c>
    </row>
    <row r="5635" spans="1:8" x14ac:dyDescent="0.25">
      <c r="A5635" t="s">
        <v>628</v>
      </c>
      <c r="B5635">
        <v>40</v>
      </c>
      <c r="C5635" t="s">
        <v>447</v>
      </c>
      <c r="D5635" t="s">
        <v>583</v>
      </c>
      <c r="E5635" t="s">
        <v>79</v>
      </c>
      <c r="F5635" t="s">
        <v>717</v>
      </c>
      <c r="G5635">
        <v>0</v>
      </c>
      <c r="H5635">
        <v>0</v>
      </c>
    </row>
    <row r="5636" spans="1:8" x14ac:dyDescent="0.25">
      <c r="A5636" t="s">
        <v>628</v>
      </c>
      <c r="B5636" t="s">
        <v>168</v>
      </c>
      <c r="C5636" t="s">
        <v>169</v>
      </c>
      <c r="D5636" t="s">
        <v>671</v>
      </c>
      <c r="E5636" t="s">
        <v>91</v>
      </c>
      <c r="F5636" t="s">
        <v>717</v>
      </c>
      <c r="G5636">
        <v>0</v>
      </c>
      <c r="H5636">
        <v>0</v>
      </c>
    </row>
    <row r="5637" spans="1:8" x14ac:dyDescent="0.25">
      <c r="A5637" t="s">
        <v>628</v>
      </c>
      <c r="B5637">
        <v>19</v>
      </c>
      <c r="C5637" t="s">
        <v>426</v>
      </c>
      <c r="D5637" t="s">
        <v>562</v>
      </c>
      <c r="E5637" t="s">
        <v>79</v>
      </c>
      <c r="F5637" t="s">
        <v>717</v>
      </c>
      <c r="G5637">
        <v>0</v>
      </c>
      <c r="H5637">
        <v>0</v>
      </c>
    </row>
    <row r="5638" spans="1:8" x14ac:dyDescent="0.25">
      <c r="A5638" t="s">
        <v>628</v>
      </c>
      <c r="B5638" t="s">
        <v>210</v>
      </c>
      <c r="C5638" t="s">
        <v>211</v>
      </c>
      <c r="D5638" t="s">
        <v>672</v>
      </c>
      <c r="E5638" t="s">
        <v>91</v>
      </c>
      <c r="F5638" t="s">
        <v>717</v>
      </c>
      <c r="G5638">
        <v>0</v>
      </c>
      <c r="H5638">
        <v>26624.99</v>
      </c>
    </row>
    <row r="5639" spans="1:8" x14ac:dyDescent="0.25">
      <c r="A5639" t="s">
        <v>628</v>
      </c>
      <c r="B5639" t="s">
        <v>135</v>
      </c>
      <c r="C5639" t="s">
        <v>136</v>
      </c>
      <c r="D5639" t="s">
        <v>673</v>
      </c>
      <c r="E5639" t="s">
        <v>91</v>
      </c>
      <c r="F5639" t="s">
        <v>717</v>
      </c>
      <c r="G5639">
        <v>0</v>
      </c>
      <c r="H5639">
        <v>0</v>
      </c>
    </row>
    <row r="5640" spans="1:8" x14ac:dyDescent="0.25">
      <c r="A5640" t="s">
        <v>628</v>
      </c>
      <c r="B5640">
        <v>20</v>
      </c>
      <c r="C5640" t="s">
        <v>427</v>
      </c>
      <c r="D5640" t="s">
        <v>563</v>
      </c>
      <c r="E5640" t="s">
        <v>79</v>
      </c>
      <c r="F5640" t="s">
        <v>717</v>
      </c>
      <c r="G5640">
        <v>0</v>
      </c>
      <c r="H5640">
        <v>108075.52</v>
      </c>
    </row>
    <row r="5641" spans="1:8" x14ac:dyDescent="0.25">
      <c r="A5641" t="s">
        <v>628</v>
      </c>
      <c r="B5641" t="s">
        <v>159</v>
      </c>
      <c r="C5641" t="s">
        <v>160</v>
      </c>
      <c r="D5641" t="s">
        <v>161</v>
      </c>
      <c r="E5641" t="s">
        <v>91</v>
      </c>
      <c r="F5641" t="s">
        <v>717</v>
      </c>
      <c r="G5641">
        <v>0</v>
      </c>
      <c r="H5641">
        <v>25926.95</v>
      </c>
    </row>
    <row r="5642" spans="1:8" x14ac:dyDescent="0.25">
      <c r="A5642" t="s">
        <v>628</v>
      </c>
      <c r="B5642">
        <v>21</v>
      </c>
      <c r="C5642" t="s">
        <v>428</v>
      </c>
      <c r="D5642" t="s">
        <v>564</v>
      </c>
      <c r="E5642" t="s">
        <v>79</v>
      </c>
      <c r="F5642" t="s">
        <v>717</v>
      </c>
      <c r="G5642">
        <v>0</v>
      </c>
      <c r="H5642">
        <v>70220</v>
      </c>
    </row>
    <row r="5643" spans="1:8" x14ac:dyDescent="0.25">
      <c r="A5643" t="s">
        <v>628</v>
      </c>
      <c r="B5643" t="s">
        <v>120</v>
      </c>
      <c r="C5643" t="s">
        <v>121</v>
      </c>
      <c r="D5643" t="s">
        <v>674</v>
      </c>
      <c r="E5643" t="s">
        <v>91</v>
      </c>
      <c r="F5643" t="s">
        <v>717</v>
      </c>
      <c r="G5643">
        <v>0</v>
      </c>
      <c r="H5643">
        <v>0</v>
      </c>
    </row>
    <row r="5644" spans="1:8" x14ac:dyDescent="0.25">
      <c r="A5644" t="s">
        <v>628</v>
      </c>
      <c r="B5644" t="s">
        <v>171</v>
      </c>
      <c r="C5644" t="s">
        <v>172</v>
      </c>
      <c r="D5644" t="s">
        <v>675</v>
      </c>
      <c r="E5644" t="s">
        <v>91</v>
      </c>
      <c r="F5644" t="s">
        <v>717</v>
      </c>
      <c r="G5644">
        <v>0</v>
      </c>
      <c r="H5644">
        <v>0</v>
      </c>
    </row>
    <row r="5645" spans="1:8" x14ac:dyDescent="0.25">
      <c r="A5645" t="s">
        <v>628</v>
      </c>
      <c r="B5645">
        <v>37</v>
      </c>
      <c r="C5645" t="s">
        <v>444</v>
      </c>
      <c r="D5645" t="s">
        <v>580</v>
      </c>
      <c r="E5645" t="s">
        <v>79</v>
      </c>
      <c r="F5645" t="s">
        <v>717</v>
      </c>
      <c r="G5645">
        <v>0</v>
      </c>
      <c r="H5645">
        <v>0</v>
      </c>
    </row>
    <row r="5646" spans="1:8" x14ac:dyDescent="0.25">
      <c r="A5646" t="s">
        <v>628</v>
      </c>
      <c r="B5646">
        <v>68</v>
      </c>
      <c r="C5646" t="s">
        <v>89</v>
      </c>
      <c r="D5646" t="s">
        <v>676</v>
      </c>
      <c r="E5646" t="s">
        <v>91</v>
      </c>
      <c r="F5646" t="s">
        <v>717</v>
      </c>
      <c r="G5646">
        <v>0</v>
      </c>
      <c r="H5646">
        <v>50607.42</v>
      </c>
    </row>
    <row r="5647" spans="1:8" x14ac:dyDescent="0.25">
      <c r="A5647" t="s">
        <v>628</v>
      </c>
      <c r="B5647" t="s">
        <v>216</v>
      </c>
      <c r="C5647" t="s">
        <v>217</v>
      </c>
      <c r="D5647" t="s">
        <v>677</v>
      </c>
      <c r="E5647" t="s">
        <v>91</v>
      </c>
      <c r="F5647" t="s">
        <v>717</v>
      </c>
      <c r="G5647">
        <v>0</v>
      </c>
      <c r="H5647">
        <v>13212.77</v>
      </c>
    </row>
    <row r="5648" spans="1:8" x14ac:dyDescent="0.25">
      <c r="A5648" t="s">
        <v>628</v>
      </c>
      <c r="B5648" t="s">
        <v>309</v>
      </c>
      <c r="C5648" t="s">
        <v>310</v>
      </c>
      <c r="D5648" t="s">
        <v>678</v>
      </c>
      <c r="E5648" t="s">
        <v>91</v>
      </c>
      <c r="F5648" t="s">
        <v>717</v>
      </c>
      <c r="G5648">
        <v>0</v>
      </c>
      <c r="H5648">
        <v>0</v>
      </c>
    </row>
    <row r="5649" spans="1:8" x14ac:dyDescent="0.25">
      <c r="A5649" t="s">
        <v>628</v>
      </c>
      <c r="B5649" t="s">
        <v>192</v>
      </c>
      <c r="C5649" t="s">
        <v>193</v>
      </c>
      <c r="D5649" t="s">
        <v>679</v>
      </c>
      <c r="E5649" t="s">
        <v>91</v>
      </c>
      <c r="F5649" t="s">
        <v>717</v>
      </c>
      <c r="G5649">
        <v>0</v>
      </c>
      <c r="H5649">
        <v>0</v>
      </c>
    </row>
    <row r="5650" spans="1:8" x14ac:dyDescent="0.25">
      <c r="A5650" t="s">
        <v>628</v>
      </c>
      <c r="B5650">
        <v>22</v>
      </c>
      <c r="C5650" t="s">
        <v>429</v>
      </c>
      <c r="D5650" t="s">
        <v>565</v>
      </c>
      <c r="E5650" t="s">
        <v>79</v>
      </c>
      <c r="F5650" t="s">
        <v>717</v>
      </c>
      <c r="G5650">
        <v>0</v>
      </c>
      <c r="H5650">
        <v>155010.54999999999</v>
      </c>
    </row>
    <row r="5651" spans="1:8" x14ac:dyDescent="0.25">
      <c r="A5651" t="s">
        <v>628</v>
      </c>
      <c r="B5651">
        <v>86</v>
      </c>
      <c r="C5651" t="s">
        <v>100</v>
      </c>
      <c r="D5651" t="s">
        <v>680</v>
      </c>
      <c r="E5651" t="s">
        <v>91</v>
      </c>
      <c r="F5651" t="s">
        <v>717</v>
      </c>
      <c r="G5651">
        <v>0</v>
      </c>
      <c r="H5651">
        <v>19046.34</v>
      </c>
    </row>
    <row r="5652" spans="1:8" x14ac:dyDescent="0.25">
      <c r="A5652" t="s">
        <v>628</v>
      </c>
      <c r="B5652">
        <v>23</v>
      </c>
      <c r="C5652" t="s">
        <v>430</v>
      </c>
      <c r="D5652" t="s">
        <v>566</v>
      </c>
      <c r="E5652" t="s">
        <v>79</v>
      </c>
      <c r="F5652" t="s">
        <v>717</v>
      </c>
      <c r="G5652">
        <v>0</v>
      </c>
      <c r="H5652">
        <v>49545.72</v>
      </c>
    </row>
    <row r="5653" spans="1:8" x14ac:dyDescent="0.25">
      <c r="A5653" t="s">
        <v>628</v>
      </c>
      <c r="B5653" t="s">
        <v>306</v>
      </c>
      <c r="C5653" t="s">
        <v>307</v>
      </c>
      <c r="D5653" t="s">
        <v>681</v>
      </c>
      <c r="E5653" t="s">
        <v>91</v>
      </c>
      <c r="F5653" t="s">
        <v>717</v>
      </c>
      <c r="G5653">
        <v>0</v>
      </c>
      <c r="H5653">
        <v>22536.5</v>
      </c>
    </row>
    <row r="5654" spans="1:8" x14ac:dyDescent="0.25">
      <c r="A5654" t="s">
        <v>628</v>
      </c>
      <c r="B5654" t="s">
        <v>243</v>
      </c>
      <c r="C5654" t="s">
        <v>244</v>
      </c>
      <c r="D5654" t="s">
        <v>245</v>
      </c>
      <c r="E5654" t="s">
        <v>91</v>
      </c>
      <c r="F5654" t="s">
        <v>717</v>
      </c>
      <c r="G5654">
        <v>0</v>
      </c>
      <c r="H5654">
        <v>104655.14</v>
      </c>
    </row>
    <row r="5655" spans="1:8" x14ac:dyDescent="0.25">
      <c r="A5655" t="s">
        <v>628</v>
      </c>
      <c r="B5655">
        <v>38</v>
      </c>
      <c r="C5655" t="s">
        <v>445</v>
      </c>
      <c r="D5655" t="s">
        <v>581</v>
      </c>
      <c r="E5655" t="s">
        <v>79</v>
      </c>
      <c r="F5655" t="s">
        <v>717</v>
      </c>
      <c r="G5655">
        <v>0</v>
      </c>
      <c r="H5655">
        <v>0</v>
      </c>
    </row>
    <row r="5656" spans="1:8" x14ac:dyDescent="0.25">
      <c r="A5656" t="s">
        <v>628</v>
      </c>
      <c r="B5656" t="s">
        <v>246</v>
      </c>
      <c r="C5656" t="s">
        <v>247</v>
      </c>
      <c r="D5656" t="s">
        <v>248</v>
      </c>
      <c r="E5656" t="s">
        <v>91</v>
      </c>
      <c r="F5656" t="s">
        <v>717</v>
      </c>
      <c r="G5656">
        <v>0</v>
      </c>
      <c r="H5656">
        <v>0</v>
      </c>
    </row>
    <row r="5657" spans="1:8" x14ac:dyDescent="0.25">
      <c r="A5657" t="s">
        <v>628</v>
      </c>
      <c r="B5657" t="s">
        <v>123</v>
      </c>
      <c r="C5657" t="s">
        <v>124</v>
      </c>
      <c r="D5657" t="s">
        <v>682</v>
      </c>
      <c r="E5657" t="s">
        <v>91</v>
      </c>
      <c r="F5657" t="s">
        <v>717</v>
      </c>
      <c r="G5657">
        <v>0</v>
      </c>
      <c r="H5657">
        <v>0</v>
      </c>
    </row>
    <row r="5658" spans="1:8" x14ac:dyDescent="0.25">
      <c r="A5658" t="s">
        <v>628</v>
      </c>
      <c r="B5658" t="s">
        <v>162</v>
      </c>
      <c r="C5658" t="s">
        <v>163</v>
      </c>
      <c r="D5658" t="s">
        <v>683</v>
      </c>
      <c r="E5658" t="s">
        <v>91</v>
      </c>
      <c r="F5658" t="s">
        <v>717</v>
      </c>
      <c r="G5658">
        <v>0</v>
      </c>
      <c r="H5658">
        <v>33954.339999999997</v>
      </c>
    </row>
    <row r="5659" spans="1:8" x14ac:dyDescent="0.25">
      <c r="A5659" t="s">
        <v>628</v>
      </c>
      <c r="B5659" t="s">
        <v>405</v>
      </c>
      <c r="C5659" t="s">
        <v>406</v>
      </c>
      <c r="D5659" t="s">
        <v>684</v>
      </c>
      <c r="E5659" t="s">
        <v>91</v>
      </c>
      <c r="F5659" t="s">
        <v>717</v>
      </c>
      <c r="G5659">
        <v>0</v>
      </c>
      <c r="H5659">
        <v>0</v>
      </c>
    </row>
    <row r="5660" spans="1:8" x14ac:dyDescent="0.25">
      <c r="A5660" t="s">
        <v>628</v>
      </c>
      <c r="B5660" t="s">
        <v>195</v>
      </c>
      <c r="C5660" t="s">
        <v>196</v>
      </c>
      <c r="D5660" t="s">
        <v>685</v>
      </c>
      <c r="E5660" t="s">
        <v>91</v>
      </c>
      <c r="F5660" t="s">
        <v>717</v>
      </c>
      <c r="G5660">
        <v>0</v>
      </c>
      <c r="H5660">
        <v>0</v>
      </c>
    </row>
    <row r="5661" spans="1:8" x14ac:dyDescent="0.25">
      <c r="A5661" t="s">
        <v>628</v>
      </c>
      <c r="B5661">
        <v>24</v>
      </c>
      <c r="C5661" t="s">
        <v>431</v>
      </c>
      <c r="D5661" t="s">
        <v>567</v>
      </c>
      <c r="E5661" t="s">
        <v>79</v>
      </c>
      <c r="F5661" t="s">
        <v>717</v>
      </c>
      <c r="G5661">
        <v>0</v>
      </c>
      <c r="H5661">
        <v>0</v>
      </c>
    </row>
    <row r="5662" spans="1:8" x14ac:dyDescent="0.25">
      <c r="A5662" t="s">
        <v>628</v>
      </c>
      <c r="B5662" t="s">
        <v>249</v>
      </c>
      <c r="C5662" t="s">
        <v>250</v>
      </c>
      <c r="D5662" t="s">
        <v>686</v>
      </c>
      <c r="E5662" t="s">
        <v>91</v>
      </c>
      <c r="F5662" t="s">
        <v>717</v>
      </c>
      <c r="G5662">
        <v>0</v>
      </c>
      <c r="H5662">
        <v>12514.74</v>
      </c>
    </row>
    <row r="5663" spans="1:8" x14ac:dyDescent="0.25">
      <c r="A5663" t="s">
        <v>628</v>
      </c>
      <c r="B5663" t="s">
        <v>366</v>
      </c>
      <c r="C5663" t="s">
        <v>367</v>
      </c>
      <c r="D5663" t="s">
        <v>687</v>
      </c>
      <c r="E5663" t="s">
        <v>91</v>
      </c>
      <c r="F5663" t="s">
        <v>717</v>
      </c>
      <c r="G5663">
        <v>0</v>
      </c>
      <c r="H5663">
        <v>0</v>
      </c>
    </row>
    <row r="5664" spans="1:8" x14ac:dyDescent="0.25">
      <c r="A5664" t="s">
        <v>628</v>
      </c>
      <c r="B5664">
        <v>36</v>
      </c>
      <c r="C5664" t="s">
        <v>443</v>
      </c>
      <c r="D5664" t="s">
        <v>579</v>
      </c>
      <c r="E5664" t="s">
        <v>79</v>
      </c>
      <c r="F5664" t="s">
        <v>717</v>
      </c>
      <c r="G5664">
        <v>0</v>
      </c>
      <c r="H5664">
        <v>0</v>
      </c>
    </row>
    <row r="5665" spans="1:8" x14ac:dyDescent="0.25">
      <c r="A5665" t="s">
        <v>628</v>
      </c>
      <c r="B5665">
        <v>97</v>
      </c>
      <c r="C5665" t="s">
        <v>116</v>
      </c>
      <c r="D5665" t="s">
        <v>688</v>
      </c>
      <c r="E5665" t="s">
        <v>91</v>
      </c>
      <c r="F5665" t="s">
        <v>717</v>
      </c>
      <c r="G5665">
        <v>0</v>
      </c>
      <c r="H5665">
        <v>0</v>
      </c>
    </row>
    <row r="5666" spans="1:8" x14ac:dyDescent="0.25">
      <c r="A5666" t="s">
        <v>628</v>
      </c>
      <c r="B5666">
        <v>25</v>
      </c>
      <c r="C5666" t="s">
        <v>432</v>
      </c>
      <c r="D5666" t="s">
        <v>568</v>
      </c>
      <c r="E5666" t="s">
        <v>79</v>
      </c>
      <c r="F5666" t="s">
        <v>717</v>
      </c>
      <c r="G5666">
        <v>0</v>
      </c>
      <c r="H5666">
        <v>0</v>
      </c>
    </row>
    <row r="5667" spans="1:8" x14ac:dyDescent="0.25">
      <c r="A5667" t="s">
        <v>628</v>
      </c>
      <c r="B5667" t="s">
        <v>348</v>
      </c>
      <c r="C5667" t="s">
        <v>349</v>
      </c>
      <c r="D5667" t="s">
        <v>350</v>
      </c>
      <c r="E5667" t="s">
        <v>91</v>
      </c>
      <c r="F5667" t="s">
        <v>717</v>
      </c>
      <c r="G5667">
        <v>0</v>
      </c>
      <c r="H5667">
        <v>0</v>
      </c>
    </row>
    <row r="5668" spans="1:8" x14ac:dyDescent="0.25">
      <c r="A5668" t="s">
        <v>628</v>
      </c>
      <c r="B5668">
        <v>26</v>
      </c>
      <c r="C5668" t="s">
        <v>433</v>
      </c>
      <c r="D5668" t="s">
        <v>569</v>
      </c>
      <c r="E5668" t="s">
        <v>79</v>
      </c>
      <c r="F5668" t="s">
        <v>717</v>
      </c>
      <c r="G5668">
        <v>0</v>
      </c>
      <c r="H5668">
        <v>161787.4</v>
      </c>
    </row>
    <row r="5669" spans="1:8" x14ac:dyDescent="0.25">
      <c r="A5669" t="s">
        <v>628</v>
      </c>
      <c r="B5669">
        <v>89</v>
      </c>
      <c r="C5669" t="s">
        <v>104</v>
      </c>
      <c r="D5669" t="s">
        <v>689</v>
      </c>
      <c r="E5669" t="s">
        <v>91</v>
      </c>
      <c r="F5669" t="s">
        <v>717</v>
      </c>
      <c r="G5669">
        <v>0</v>
      </c>
      <c r="H5669">
        <v>0</v>
      </c>
    </row>
    <row r="5670" spans="1:8" x14ac:dyDescent="0.25">
      <c r="A5670" t="s">
        <v>628</v>
      </c>
      <c r="B5670">
        <v>27</v>
      </c>
      <c r="C5670" t="s">
        <v>434</v>
      </c>
      <c r="D5670" t="s">
        <v>570</v>
      </c>
      <c r="E5670" t="s">
        <v>79</v>
      </c>
      <c r="F5670" t="s">
        <v>717</v>
      </c>
      <c r="G5670">
        <v>0</v>
      </c>
      <c r="H5670">
        <v>126553.04</v>
      </c>
    </row>
    <row r="5671" spans="1:8" x14ac:dyDescent="0.25">
      <c r="A5671" t="s">
        <v>628</v>
      </c>
      <c r="B5671">
        <v>28</v>
      </c>
      <c r="C5671" t="s">
        <v>435</v>
      </c>
      <c r="D5671" t="s">
        <v>571</v>
      </c>
      <c r="E5671" t="s">
        <v>79</v>
      </c>
      <c r="F5671" t="s">
        <v>717</v>
      </c>
      <c r="G5671">
        <v>0</v>
      </c>
      <c r="H5671">
        <v>85812.49</v>
      </c>
    </row>
    <row r="5672" spans="1:8" x14ac:dyDescent="0.25">
      <c r="A5672" t="s">
        <v>628</v>
      </c>
      <c r="B5672" t="s">
        <v>201</v>
      </c>
      <c r="C5672" t="s">
        <v>202</v>
      </c>
      <c r="D5672" t="s">
        <v>690</v>
      </c>
      <c r="E5672" t="s">
        <v>91</v>
      </c>
      <c r="F5672" t="s">
        <v>717</v>
      </c>
      <c r="G5672">
        <v>0</v>
      </c>
      <c r="H5672">
        <v>0</v>
      </c>
    </row>
    <row r="5673" spans="1:8" x14ac:dyDescent="0.25">
      <c r="A5673" t="s">
        <v>628</v>
      </c>
      <c r="B5673" t="s">
        <v>384</v>
      </c>
      <c r="C5673" t="s">
        <v>385</v>
      </c>
      <c r="D5673" t="s">
        <v>691</v>
      </c>
      <c r="E5673" t="s">
        <v>91</v>
      </c>
      <c r="F5673" t="s">
        <v>717</v>
      </c>
      <c r="G5673">
        <v>0</v>
      </c>
      <c r="H5673">
        <v>10221.200000000001</v>
      </c>
    </row>
    <row r="5674" spans="1:8" x14ac:dyDescent="0.25">
      <c r="A5674" t="s">
        <v>628</v>
      </c>
      <c r="B5674" t="s">
        <v>144</v>
      </c>
      <c r="C5674" t="s">
        <v>145</v>
      </c>
      <c r="D5674" t="s">
        <v>692</v>
      </c>
      <c r="E5674" t="s">
        <v>91</v>
      </c>
      <c r="F5674" t="s">
        <v>717</v>
      </c>
      <c r="G5674">
        <v>0</v>
      </c>
      <c r="H5674">
        <v>0</v>
      </c>
    </row>
    <row r="5675" spans="1:8" x14ac:dyDescent="0.25">
      <c r="A5675" t="s">
        <v>628</v>
      </c>
      <c r="B5675" t="s">
        <v>129</v>
      </c>
      <c r="C5675" t="s">
        <v>130</v>
      </c>
      <c r="D5675" t="s">
        <v>693</v>
      </c>
      <c r="E5675" t="s">
        <v>91</v>
      </c>
      <c r="F5675" t="s">
        <v>717</v>
      </c>
      <c r="G5675">
        <v>0</v>
      </c>
      <c r="H5675">
        <v>0</v>
      </c>
    </row>
    <row r="5676" spans="1:8" x14ac:dyDescent="0.25">
      <c r="A5676" t="s">
        <v>628</v>
      </c>
      <c r="B5676" t="s">
        <v>204</v>
      </c>
      <c r="C5676" t="s">
        <v>205</v>
      </c>
      <c r="D5676" t="s">
        <v>694</v>
      </c>
      <c r="E5676" t="s">
        <v>91</v>
      </c>
      <c r="F5676" t="s">
        <v>717</v>
      </c>
      <c r="G5676">
        <v>0</v>
      </c>
      <c r="H5676">
        <v>0</v>
      </c>
    </row>
    <row r="5677" spans="1:8" x14ac:dyDescent="0.25">
      <c r="A5677" t="s">
        <v>628</v>
      </c>
      <c r="B5677" t="s">
        <v>354</v>
      </c>
      <c r="C5677" t="s">
        <v>355</v>
      </c>
      <c r="D5677" t="s">
        <v>356</v>
      </c>
      <c r="E5677" t="s">
        <v>91</v>
      </c>
      <c r="F5677" t="s">
        <v>717</v>
      </c>
      <c r="G5677">
        <v>0</v>
      </c>
      <c r="H5677">
        <v>0</v>
      </c>
    </row>
    <row r="5678" spans="1:8" x14ac:dyDescent="0.25">
      <c r="A5678" t="s">
        <v>628</v>
      </c>
      <c r="B5678" t="s">
        <v>261</v>
      </c>
      <c r="C5678" t="s">
        <v>262</v>
      </c>
      <c r="D5678" t="s">
        <v>695</v>
      </c>
      <c r="E5678" t="s">
        <v>91</v>
      </c>
      <c r="F5678" t="s">
        <v>717</v>
      </c>
      <c r="G5678">
        <v>0</v>
      </c>
      <c r="H5678">
        <v>0</v>
      </c>
    </row>
    <row r="5679" spans="1:8" x14ac:dyDescent="0.25">
      <c r="A5679" t="s">
        <v>628</v>
      </c>
      <c r="B5679">
        <v>94</v>
      </c>
      <c r="C5679" t="s">
        <v>112</v>
      </c>
      <c r="D5679" t="s">
        <v>696</v>
      </c>
      <c r="E5679" t="s">
        <v>91</v>
      </c>
      <c r="F5679" t="s">
        <v>717</v>
      </c>
      <c r="G5679">
        <v>0</v>
      </c>
      <c r="H5679">
        <v>59981.01</v>
      </c>
    </row>
    <row r="5680" spans="1:8" x14ac:dyDescent="0.25">
      <c r="A5680" t="s">
        <v>628</v>
      </c>
      <c r="B5680">
        <v>95</v>
      </c>
      <c r="C5680" t="s">
        <v>114</v>
      </c>
      <c r="D5680" t="s">
        <v>115</v>
      </c>
      <c r="E5680" t="s">
        <v>91</v>
      </c>
      <c r="F5680" t="s">
        <v>717</v>
      </c>
      <c r="G5680">
        <v>0</v>
      </c>
      <c r="H5680">
        <v>0</v>
      </c>
    </row>
    <row r="5681" spans="1:8" x14ac:dyDescent="0.25">
      <c r="A5681" t="s">
        <v>628</v>
      </c>
      <c r="B5681">
        <v>29</v>
      </c>
      <c r="C5681" t="s">
        <v>436</v>
      </c>
      <c r="D5681" t="s">
        <v>572</v>
      </c>
      <c r="E5681" t="s">
        <v>79</v>
      </c>
      <c r="F5681" t="s">
        <v>717</v>
      </c>
      <c r="G5681">
        <v>0</v>
      </c>
      <c r="H5681">
        <v>0</v>
      </c>
    </row>
    <row r="5682" spans="1:8" x14ac:dyDescent="0.25">
      <c r="A5682" t="s">
        <v>628</v>
      </c>
      <c r="B5682">
        <v>30</v>
      </c>
      <c r="C5682" t="s">
        <v>437</v>
      </c>
      <c r="D5682" t="s">
        <v>573</v>
      </c>
      <c r="E5682" t="s">
        <v>79</v>
      </c>
      <c r="F5682" t="s">
        <v>717</v>
      </c>
      <c r="G5682">
        <v>0</v>
      </c>
      <c r="H5682">
        <v>455257.05</v>
      </c>
    </row>
    <row r="5683" spans="1:8" x14ac:dyDescent="0.25">
      <c r="A5683" t="s">
        <v>628</v>
      </c>
      <c r="B5683" t="s">
        <v>147</v>
      </c>
      <c r="C5683" t="s">
        <v>148</v>
      </c>
      <c r="D5683" t="s">
        <v>697</v>
      </c>
      <c r="E5683" t="s">
        <v>91</v>
      </c>
      <c r="F5683" t="s">
        <v>717</v>
      </c>
      <c r="G5683">
        <v>0</v>
      </c>
      <c r="H5683">
        <v>0</v>
      </c>
    </row>
    <row r="5684" spans="1:8" x14ac:dyDescent="0.25">
      <c r="A5684" t="s">
        <v>628</v>
      </c>
      <c r="B5684">
        <v>31</v>
      </c>
      <c r="C5684" t="s">
        <v>438</v>
      </c>
      <c r="D5684" t="s">
        <v>574</v>
      </c>
      <c r="E5684" t="s">
        <v>79</v>
      </c>
      <c r="F5684" t="s">
        <v>717</v>
      </c>
      <c r="G5684">
        <v>0</v>
      </c>
      <c r="H5684">
        <v>221270.2</v>
      </c>
    </row>
    <row r="5685" spans="1:8" x14ac:dyDescent="0.25">
      <c r="A5685" t="s">
        <v>628</v>
      </c>
      <c r="B5685">
        <v>92</v>
      </c>
      <c r="C5685" t="s">
        <v>108</v>
      </c>
      <c r="D5685" t="s">
        <v>698</v>
      </c>
      <c r="E5685" t="s">
        <v>91</v>
      </c>
      <c r="F5685" t="s">
        <v>717</v>
      </c>
      <c r="G5685">
        <v>0</v>
      </c>
      <c r="H5685">
        <v>0</v>
      </c>
    </row>
    <row r="5686" spans="1:8" x14ac:dyDescent="0.25">
      <c r="A5686" t="s">
        <v>628</v>
      </c>
      <c r="B5686" t="s">
        <v>315</v>
      </c>
      <c r="C5686" t="s">
        <v>316</v>
      </c>
      <c r="D5686" t="s">
        <v>699</v>
      </c>
      <c r="E5686" t="s">
        <v>91</v>
      </c>
      <c r="F5686" t="s">
        <v>717</v>
      </c>
      <c r="G5686">
        <v>0</v>
      </c>
      <c r="H5686">
        <v>0</v>
      </c>
    </row>
    <row r="5687" spans="1:8" x14ac:dyDescent="0.25">
      <c r="A5687" t="s">
        <v>628</v>
      </c>
      <c r="B5687">
        <v>91</v>
      </c>
      <c r="C5687" t="s">
        <v>106</v>
      </c>
      <c r="D5687" t="s">
        <v>107</v>
      </c>
      <c r="E5687" t="s">
        <v>91</v>
      </c>
      <c r="F5687" t="s">
        <v>717</v>
      </c>
      <c r="G5687">
        <v>0</v>
      </c>
      <c r="H5687">
        <v>0</v>
      </c>
    </row>
    <row r="5688" spans="1:8" x14ac:dyDescent="0.25">
      <c r="A5688" t="s">
        <v>628</v>
      </c>
      <c r="B5688" t="s">
        <v>336</v>
      </c>
      <c r="C5688" t="s">
        <v>337</v>
      </c>
      <c r="D5688" t="s">
        <v>700</v>
      </c>
      <c r="E5688" t="s">
        <v>91</v>
      </c>
      <c r="F5688" t="s">
        <v>717</v>
      </c>
      <c r="G5688">
        <v>0</v>
      </c>
      <c r="H5688">
        <v>0</v>
      </c>
    </row>
    <row r="5689" spans="1:8" x14ac:dyDescent="0.25">
      <c r="A5689" t="s">
        <v>628</v>
      </c>
      <c r="B5689" t="s">
        <v>297</v>
      </c>
      <c r="C5689" t="s">
        <v>298</v>
      </c>
      <c r="D5689" t="s">
        <v>701</v>
      </c>
      <c r="E5689" t="s">
        <v>91</v>
      </c>
      <c r="F5689" t="s">
        <v>717</v>
      </c>
      <c r="G5689">
        <v>0</v>
      </c>
      <c r="H5689">
        <v>0</v>
      </c>
    </row>
    <row r="5690" spans="1:8" x14ac:dyDescent="0.25">
      <c r="A5690" t="s">
        <v>628</v>
      </c>
      <c r="B5690" t="s">
        <v>363</v>
      </c>
      <c r="C5690" t="s">
        <v>364</v>
      </c>
      <c r="D5690" t="s">
        <v>365</v>
      </c>
      <c r="E5690" t="s">
        <v>91</v>
      </c>
      <c r="F5690" t="s">
        <v>717</v>
      </c>
      <c r="G5690">
        <v>0</v>
      </c>
      <c r="H5690">
        <v>0</v>
      </c>
    </row>
    <row r="5691" spans="1:8" x14ac:dyDescent="0.25">
      <c r="A5691" t="s">
        <v>628</v>
      </c>
      <c r="B5691" t="s">
        <v>258</v>
      </c>
      <c r="C5691" t="s">
        <v>259</v>
      </c>
      <c r="D5691" t="s">
        <v>260</v>
      </c>
      <c r="E5691" t="s">
        <v>91</v>
      </c>
      <c r="F5691" t="s">
        <v>717</v>
      </c>
      <c r="G5691">
        <v>0</v>
      </c>
      <c r="H5691">
        <v>0</v>
      </c>
    </row>
    <row r="5692" spans="1:8" x14ac:dyDescent="0.25">
      <c r="A5692" t="s">
        <v>628</v>
      </c>
      <c r="B5692" t="s">
        <v>312</v>
      </c>
      <c r="C5692" t="s">
        <v>313</v>
      </c>
      <c r="D5692" t="s">
        <v>702</v>
      </c>
      <c r="E5692" t="s">
        <v>91</v>
      </c>
      <c r="F5692" t="s">
        <v>717</v>
      </c>
      <c r="G5692">
        <v>0</v>
      </c>
      <c r="H5692">
        <v>0</v>
      </c>
    </row>
    <row r="5693" spans="1:8" x14ac:dyDescent="0.25">
      <c r="A5693" t="s">
        <v>628</v>
      </c>
      <c r="B5693" t="s">
        <v>360</v>
      </c>
      <c r="C5693" t="s">
        <v>361</v>
      </c>
      <c r="D5693" t="s">
        <v>703</v>
      </c>
      <c r="E5693" t="s">
        <v>91</v>
      </c>
      <c r="F5693" t="s">
        <v>717</v>
      </c>
      <c r="G5693">
        <v>0</v>
      </c>
      <c r="H5693">
        <v>0</v>
      </c>
    </row>
    <row r="5694" spans="1:8" x14ac:dyDescent="0.25">
      <c r="A5694" t="s">
        <v>628</v>
      </c>
      <c r="B5694" t="s">
        <v>252</v>
      </c>
      <c r="C5694" t="s">
        <v>253</v>
      </c>
      <c r="D5694" t="s">
        <v>704</v>
      </c>
      <c r="E5694" t="s">
        <v>91</v>
      </c>
      <c r="F5694" t="s">
        <v>717</v>
      </c>
      <c r="G5694">
        <v>0</v>
      </c>
      <c r="H5694">
        <v>0</v>
      </c>
    </row>
    <row r="5695" spans="1:8" x14ac:dyDescent="0.25">
      <c r="A5695" t="s">
        <v>628</v>
      </c>
      <c r="B5695" t="s">
        <v>276</v>
      </c>
      <c r="C5695" t="s">
        <v>277</v>
      </c>
      <c r="D5695" t="s">
        <v>705</v>
      </c>
      <c r="E5695" t="s">
        <v>91</v>
      </c>
      <c r="F5695" t="s">
        <v>717</v>
      </c>
      <c r="G5695">
        <v>0</v>
      </c>
      <c r="H5695">
        <v>55693.09</v>
      </c>
    </row>
    <row r="5696" spans="1:8" x14ac:dyDescent="0.25">
      <c r="A5696" t="s">
        <v>628</v>
      </c>
      <c r="B5696" t="s">
        <v>327</v>
      </c>
      <c r="C5696" t="s">
        <v>328</v>
      </c>
      <c r="D5696" t="s">
        <v>329</v>
      </c>
      <c r="E5696" t="s">
        <v>91</v>
      </c>
      <c r="F5696" t="s">
        <v>717</v>
      </c>
      <c r="G5696">
        <v>0</v>
      </c>
      <c r="H5696">
        <v>0</v>
      </c>
    </row>
    <row r="5697" spans="1:8" x14ac:dyDescent="0.25">
      <c r="A5697" t="s">
        <v>628</v>
      </c>
      <c r="B5697">
        <v>81</v>
      </c>
      <c r="C5697" t="s">
        <v>94</v>
      </c>
      <c r="D5697" t="s">
        <v>95</v>
      </c>
      <c r="E5697" t="s">
        <v>91</v>
      </c>
      <c r="F5697" t="s">
        <v>717</v>
      </c>
      <c r="G5697">
        <v>0</v>
      </c>
      <c r="H5697">
        <v>0</v>
      </c>
    </row>
    <row r="5698" spans="1:8" x14ac:dyDescent="0.25">
      <c r="A5698" t="s">
        <v>628</v>
      </c>
      <c r="B5698" t="s">
        <v>378</v>
      </c>
      <c r="C5698" t="s">
        <v>379</v>
      </c>
      <c r="D5698" t="s">
        <v>380</v>
      </c>
      <c r="E5698" t="s">
        <v>91</v>
      </c>
      <c r="F5698" t="s">
        <v>717</v>
      </c>
      <c r="G5698">
        <v>0</v>
      </c>
      <c r="H5698">
        <v>0</v>
      </c>
    </row>
    <row r="5699" spans="1:8" x14ac:dyDescent="0.25">
      <c r="A5699" t="s">
        <v>628</v>
      </c>
      <c r="B5699">
        <v>32</v>
      </c>
      <c r="C5699" t="s">
        <v>439</v>
      </c>
      <c r="D5699" t="s">
        <v>706</v>
      </c>
      <c r="E5699" t="s">
        <v>79</v>
      </c>
      <c r="F5699" t="s">
        <v>717</v>
      </c>
      <c r="G5699">
        <v>0</v>
      </c>
      <c r="H5699">
        <v>25179.06</v>
      </c>
    </row>
    <row r="5700" spans="1:8" x14ac:dyDescent="0.25">
      <c r="A5700" t="s">
        <v>628</v>
      </c>
      <c r="B5700" t="s">
        <v>156</v>
      </c>
      <c r="C5700" t="s">
        <v>157</v>
      </c>
      <c r="D5700" t="s">
        <v>575</v>
      </c>
      <c r="E5700" t="s">
        <v>91</v>
      </c>
      <c r="F5700" t="s">
        <v>717</v>
      </c>
      <c r="G5700">
        <v>0</v>
      </c>
      <c r="H5700">
        <v>272043.68</v>
      </c>
    </row>
    <row r="5701" spans="1:8" x14ac:dyDescent="0.25">
      <c r="A5701" t="s">
        <v>628</v>
      </c>
      <c r="B5701" t="s">
        <v>372</v>
      </c>
      <c r="C5701" t="s">
        <v>373</v>
      </c>
      <c r="D5701" t="s">
        <v>707</v>
      </c>
      <c r="E5701" t="s">
        <v>91</v>
      </c>
      <c r="F5701" t="s">
        <v>717</v>
      </c>
      <c r="G5701">
        <v>0</v>
      </c>
      <c r="H5701">
        <v>0</v>
      </c>
    </row>
    <row r="5702" spans="1:8" x14ac:dyDescent="0.25">
      <c r="A5702" t="s">
        <v>628</v>
      </c>
      <c r="B5702">
        <v>33</v>
      </c>
      <c r="C5702" t="s">
        <v>440</v>
      </c>
      <c r="D5702" t="s">
        <v>576</v>
      </c>
      <c r="E5702" t="s">
        <v>79</v>
      </c>
      <c r="F5702" t="s">
        <v>717</v>
      </c>
      <c r="G5702">
        <v>0</v>
      </c>
      <c r="H5702">
        <v>1015538.94</v>
      </c>
    </row>
    <row r="5703" spans="1:8" x14ac:dyDescent="0.25">
      <c r="A5703" t="s">
        <v>628</v>
      </c>
      <c r="B5703">
        <v>34</v>
      </c>
      <c r="C5703" t="s">
        <v>441</v>
      </c>
      <c r="D5703" t="s">
        <v>577</v>
      </c>
      <c r="E5703" t="s">
        <v>79</v>
      </c>
      <c r="F5703" t="s">
        <v>717</v>
      </c>
      <c r="G5703">
        <v>0</v>
      </c>
      <c r="H5703">
        <v>53251.81</v>
      </c>
    </row>
    <row r="5704" spans="1:8" x14ac:dyDescent="0.25">
      <c r="A5704" t="s">
        <v>628</v>
      </c>
      <c r="B5704">
        <v>35</v>
      </c>
      <c r="C5704" t="s">
        <v>442</v>
      </c>
      <c r="D5704" t="s">
        <v>578</v>
      </c>
      <c r="E5704" t="s">
        <v>79</v>
      </c>
      <c r="F5704" t="s">
        <v>717</v>
      </c>
      <c r="G5704">
        <v>0</v>
      </c>
      <c r="H5704">
        <v>0</v>
      </c>
    </row>
    <row r="5705" spans="1:8" x14ac:dyDescent="0.25">
      <c r="A5705" t="s">
        <v>628</v>
      </c>
      <c r="B5705" t="s">
        <v>288</v>
      </c>
      <c r="C5705" t="s">
        <v>289</v>
      </c>
      <c r="D5705" t="s">
        <v>708</v>
      </c>
      <c r="E5705" t="s">
        <v>91</v>
      </c>
      <c r="F5705" t="s">
        <v>717</v>
      </c>
      <c r="G5705">
        <v>0</v>
      </c>
      <c r="H5705">
        <v>0</v>
      </c>
    </row>
    <row r="5706" spans="1:8" x14ac:dyDescent="0.25">
      <c r="A5706" t="s">
        <v>628</v>
      </c>
      <c r="B5706" t="s">
        <v>333</v>
      </c>
      <c r="C5706" t="s">
        <v>334</v>
      </c>
      <c r="D5706" t="s">
        <v>709</v>
      </c>
      <c r="E5706" t="s">
        <v>91</v>
      </c>
      <c r="F5706" t="s">
        <v>717</v>
      </c>
      <c r="G5706">
        <v>0</v>
      </c>
      <c r="H5706">
        <v>0</v>
      </c>
    </row>
    <row r="5707" spans="1:8" x14ac:dyDescent="0.25">
      <c r="A5707" t="s">
        <v>628</v>
      </c>
      <c r="B5707" t="s">
        <v>330</v>
      </c>
      <c r="C5707" t="s">
        <v>331</v>
      </c>
      <c r="D5707" t="s">
        <v>710</v>
      </c>
      <c r="E5707" t="s">
        <v>91</v>
      </c>
      <c r="F5707" t="s">
        <v>717</v>
      </c>
      <c r="G5707">
        <v>0</v>
      </c>
      <c r="H5707">
        <v>0</v>
      </c>
    </row>
    <row r="5708" spans="1:8" x14ac:dyDescent="0.25">
      <c r="A5708" t="s">
        <v>628</v>
      </c>
      <c r="B5708">
        <v>41</v>
      </c>
      <c r="C5708" t="s">
        <v>489</v>
      </c>
      <c r="D5708" t="s">
        <v>711</v>
      </c>
      <c r="E5708" t="s">
        <v>453</v>
      </c>
      <c r="F5708" t="s">
        <v>717</v>
      </c>
      <c r="G5708">
        <v>0</v>
      </c>
      <c r="H5708">
        <v>0</v>
      </c>
    </row>
    <row r="5709" spans="1:8" x14ac:dyDescent="0.25">
      <c r="A5709" t="s">
        <v>628</v>
      </c>
      <c r="B5709">
        <v>70</v>
      </c>
      <c r="C5709" t="s">
        <v>498</v>
      </c>
      <c r="D5709" t="s">
        <v>613</v>
      </c>
      <c r="E5709" t="s">
        <v>453</v>
      </c>
      <c r="F5709" t="s">
        <v>717</v>
      </c>
      <c r="G5709">
        <v>0</v>
      </c>
      <c r="H5709">
        <v>0</v>
      </c>
    </row>
    <row r="5710" spans="1:8" x14ac:dyDescent="0.25">
      <c r="A5710" t="s">
        <v>628</v>
      </c>
      <c r="B5710">
        <v>71</v>
      </c>
      <c r="C5710" t="s">
        <v>499</v>
      </c>
      <c r="D5710" t="s">
        <v>614</v>
      </c>
      <c r="E5710" t="s">
        <v>453</v>
      </c>
      <c r="F5710" t="s">
        <v>717</v>
      </c>
      <c r="G5710">
        <v>0</v>
      </c>
      <c r="H5710">
        <v>0</v>
      </c>
    </row>
    <row r="5711" spans="1:8" x14ac:dyDescent="0.25">
      <c r="A5711" t="s">
        <v>628</v>
      </c>
      <c r="B5711">
        <v>72</v>
      </c>
      <c r="C5711" t="s">
        <v>601</v>
      </c>
      <c r="D5711" t="s">
        <v>615</v>
      </c>
      <c r="E5711" t="s">
        <v>453</v>
      </c>
      <c r="F5711" t="s">
        <v>717</v>
      </c>
      <c r="G5711">
        <v>0</v>
      </c>
      <c r="H5711">
        <v>0</v>
      </c>
    </row>
    <row r="5712" spans="1:8" x14ac:dyDescent="0.25">
      <c r="A5712" t="s">
        <v>628</v>
      </c>
      <c r="B5712">
        <v>73</v>
      </c>
      <c r="C5712" t="s">
        <v>500</v>
      </c>
      <c r="D5712" t="s">
        <v>616</v>
      </c>
      <c r="E5712" t="s">
        <v>453</v>
      </c>
      <c r="F5712" t="s">
        <v>717</v>
      </c>
      <c r="G5712">
        <v>0</v>
      </c>
      <c r="H57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77"/>
  <sheetViews>
    <sheetView showGridLines="0" view="pageBreakPreview" zoomScaleNormal="120" zoomScaleSheetLayoutView="100" workbookViewId="0"/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10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t="e" cm="1">
        <f t="array" ref="D4">INDEX(Source_Documents[AMOUNT],MATCH(1,($G$7=Source_Documents[LEA ID])*(Source_Documents[Program Code]="VTDRT"),0))</f>
        <v>#N/A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t="e" cm="1">
        <f t="array" ref="D5">INDEX(Source_Documents[AMOUNT],MATCH(1,($G$7=Source_Documents[LEA ID])*(Source_Documents[Program Code]="BDRT"),0))</f>
        <v>#N/A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 t="e">
        <f>D58+D59-D60</f>
        <v>#N/A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t="e" cm="1">
        <f t="array" ref="D7">INDEX(Source_Documents[AMOUNT],MATCH(1,($G$7=Source_Documents[LEA ID])*(Source_Documents[Program Code]="AVTRPCR"),0))</f>
        <v>#N/A</v>
      </c>
      <c r="E7" s="64"/>
      <c r="F7" s="65" t="s">
        <v>2</v>
      </c>
      <c r="G7" s="89"/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 t="e">
        <f>D8*D7*D6</f>
        <v>#N/A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 t="e">
        <f>D9</f>
        <v>#N/A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 t="e">
        <f>IF(D10&gt;F29,D10-F29,0)</f>
        <v>#N/A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t="e" cm="1">
        <f t="array" ref="D12">INDEX(Source_Documents[AMOUNT],MATCH(1,($G$7=Source_Documents[LEA ID])*(Source_Documents[Program Code]="CSLLR"),0))</f>
        <v>#N/A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t="e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#N/A</v>
      </c>
      <c r="F15" s="90" t="e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#N/A</v>
      </c>
      <c r="G15" s="91" t="e">
        <f>IF(D10&gt;F15,F15,D10)</f>
        <v>#N/A</v>
      </c>
      <c r="H15" s="91" t="e">
        <f>F15-G15</f>
        <v>#N/A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t="e" cm="1">
        <f t="array" ref="E16">INDEX(Source_Documents[WPU''s],MATCH(1,($G$7=Source_Documents[LEA ID])*(Source_Documents[Program Code]="PPC"),0))</f>
        <v>#N/A</v>
      </c>
      <c r="F16" s="92" t="e" cm="1">
        <f t="array" ref="F16">INDEX(Source_Documents[AMOUNT],MATCH(1,($G$7=Source_Documents[LEA ID])*(Source_Documents[Program Code]="PPC"),0))</f>
        <v>#N/A</v>
      </c>
      <c r="G16" s="92" t="e">
        <f>IF(D9-SUM(G13:G15)&gt;F16,F16,D9-SUM(G13:G15))</f>
        <v>#N/A</v>
      </c>
      <c r="H16" s="92" t="e">
        <f>F16-G16</f>
        <v>#N/A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t="e" cm="1">
        <f t="array" ref="E17">INDEX(Source_Documents[WPU''s],MATCH(1,($G$7=Source_Documents[LEA ID])*(Source_Documents[Program Code]="PPD"),0))</f>
        <v>#N/A</v>
      </c>
      <c r="F17" s="92" t="e" cm="1">
        <f t="array" ref="F17">INDEX(Source_Documents[AMOUNT],MATCH(1,($G$7=Source_Documents[LEA ID])*(Source_Documents[Program Code]="PPD"),0))</f>
        <v>#N/A</v>
      </c>
      <c r="G17" s="92" t="e">
        <f>IF(D10-SUM(G15:G16)&gt;F17,F17,D10-SUM(G15:G16))</f>
        <v>#N/A</v>
      </c>
      <c r="H17" s="92" t="e">
        <f>F17-G17</f>
        <v>#N/A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t="e" cm="1">
        <f t="array" ref="E18">INDEX(Source_Documents[WPU''s],MATCH(1,($G$7=Source_Documents[LEA ID])*(Source_Documents[Program Code]="PPM"),0))</f>
        <v>#N/A</v>
      </c>
      <c r="F18" s="92" t="e" cm="1">
        <f t="array" ref="F18">INDEX(Source_Documents[AMOUNT],MATCH(1,($G$7=Source_Documents[LEA ID])*(Source_Documents[Program Code]="PPM"),0))</f>
        <v>#N/A</v>
      </c>
      <c r="G18" s="92" t="e">
        <f>IF(D10-SUM(G15:G17)&gt;F18,F18,D10-SUM(G15:G17))</f>
        <v>#N/A</v>
      </c>
      <c r="H18" s="92" t="e">
        <f>F18-G18</f>
        <v>#N/A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t="e" cm="1">
        <f t="array" ref="E20">INDEX(Source_Documents[WPU''s],MATCH(1,($G$7=Source_Documents[LEA ID])*(Source_Documents[Program Code]="PPF"),0))</f>
        <v>#N/A</v>
      </c>
      <c r="F20" s="92" t="e" cm="1">
        <f t="array" ref="F20">INDEX(Source_Documents[AMOUNT],MATCH(1,($G$7=Source_Documents[LEA ID])*(Source_Documents[Program Code]="PPF"),0))</f>
        <v>#N/A</v>
      </c>
      <c r="G20" s="92" t="e">
        <f>IF(D10-SUM(G15:G19)&gt;F20,F20,D10-SUM(G15:G19))</f>
        <v>#N/A</v>
      </c>
      <c r="H20" s="92" t="e">
        <f t="shared" ref="H20:H28" si="0">F20-G20</f>
        <v>#N/A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t="e" cm="1">
        <f t="array" ref="E21">INDEX(Source_Documents[WPU''s],MATCH(1,($G$7=Source_Documents[LEA ID])*(Source_Documents[Program Code]="PPH"),0))</f>
        <v>#N/A</v>
      </c>
      <c r="F21" s="92" t="e" cm="1">
        <f t="array" ref="F21">INDEX(Source_Documents[AMOUNT],MATCH(1,($G$7=Source_Documents[LEA ID])*(Source_Documents[Program Code]="PPH"),0))</f>
        <v>#N/A</v>
      </c>
      <c r="G21" s="92" t="e">
        <f>IF(D10-SUM(G15:G20)&gt;F21,F21,D10-SUM(G15:G20))</f>
        <v>#N/A</v>
      </c>
      <c r="H21" s="92" t="e">
        <f t="shared" si="0"/>
        <v>#N/A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t="e" cm="1">
        <f t="array" ref="E22">INDEX(Source_Documents[WPU''s],MATCH(1,($G$7=Source_Documents[LEA ID])*(Source_Documents[Program Code]="PPG"),0))</f>
        <v>#N/A</v>
      </c>
      <c r="F22" s="92" t="e" cm="1">
        <f t="array" ref="F22">INDEX(Source_Documents[AMOUNT],MATCH(1,($G$7=Source_Documents[LEA ID])*(Source_Documents[Program Code]="PPG"),0))</f>
        <v>#N/A</v>
      </c>
      <c r="G22" s="92" t="e">
        <f>IF(D10-SUM(G15:G21)&gt;F22,F22,D10-SUM(G15:G21))</f>
        <v>#N/A</v>
      </c>
      <c r="H22" s="92" t="e">
        <f t="shared" si="0"/>
        <v>#N/A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t="e" cm="1">
        <f t="array" ref="E23">INDEX(Source_Documents[WPU''s],MATCH(1,($G$7=Source_Documents[LEA ID])*(Source_Documents[Program Code]="PPI"),0))</f>
        <v>#N/A</v>
      </c>
      <c r="F23" s="92" t="e" cm="1">
        <f t="array" ref="F23">INDEX(Source_Documents[AMOUNT],MATCH(1,($G$7=Source_Documents[LEA ID])*(Source_Documents[Program Code]="PPI"),0))</f>
        <v>#N/A</v>
      </c>
      <c r="G23" s="92" t="e">
        <f>IF(D10-SUM(G15:G22)&gt;F23,F23,D10-SUM(G15:G22))</f>
        <v>#N/A</v>
      </c>
      <c r="H23" s="92" t="e">
        <f t="shared" si="0"/>
        <v>#N/A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t="e" cm="1">
        <f t="array" ref="E24">INDEX(Source_Documents[WPU''s],MATCH(1,($G$7=Source_Documents[LEA ID])*(Source_Documents[Program Code]="PPN"),0))</f>
        <v>#N/A</v>
      </c>
      <c r="F24" s="92" t="e" cm="1">
        <f t="array" ref="F24">INDEX(Source_Documents[AMOUNT],MATCH(1,($G$7=Source_Documents[LEA ID])*(Source_Documents[Program Code]="PPN"),0))</f>
        <v>#N/A</v>
      </c>
      <c r="G24" s="92" t="e">
        <f>IF(D10-SUM(G15:G23)&gt;F24,F24,D10-SUM(G15:G23))</f>
        <v>#N/A</v>
      </c>
      <c r="H24" s="92" t="e">
        <f t="shared" si="0"/>
        <v>#N/A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 t="e">
        <f>IF(D10-SUM(G15:G24)&gt;F25,F25,D10-SUM(G15:G24))</f>
        <v>#N/A</v>
      </c>
      <c r="H25" s="92" t="e">
        <f t="shared" si="0"/>
        <v>#N/A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t="e" cm="1">
        <f t="array" ref="E26">INDEX(Source_Documents[WPU''s],MATCH(1,($G$7=Source_Documents[LEA ID])*(Source_Documents[Program Code]="PPK"),0))</f>
        <v>#N/A</v>
      </c>
      <c r="F26" s="92" t="e" cm="1">
        <f t="array" ref="F26">INDEX(Source_Documents[AMOUNT],MATCH(1,($G$7=Source_Documents[LEA ID])*(Source_Documents[Program Code]="PPK"),0))</f>
        <v>#N/A</v>
      </c>
      <c r="G26" s="92" t="e">
        <f>IF(D10-SUM(G15:G24)&gt;F26,F26,D10-SUM(G15:G24))</f>
        <v>#N/A</v>
      </c>
      <c r="H26" s="92" t="e">
        <f t="shared" si="0"/>
        <v>#N/A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t="e" cm="1">
        <f t="array" ref="E27">INDEX(Source_Documents[WPU''s],MATCH(1,($G$7=Source_Documents[LEA ID])*(Source_Documents[Program Code]="PPR"),0))</f>
        <v>#N/A</v>
      </c>
      <c r="F27" s="92" t="e" cm="1">
        <f t="array" ref="F27">INDEX(Source_Documents[AMOUNT],MATCH(1,($G$7=Source_Documents[LEA ID])*(Source_Documents[Program Code]="PPR"),0))</f>
        <v>#N/A</v>
      </c>
      <c r="G27" s="92" t="e">
        <f>IF(D10-SUM(G15:G24)&gt;F27,F27,D10-SUM(G15:G24))</f>
        <v>#N/A</v>
      </c>
      <c r="H27" s="92" t="e">
        <f t="shared" ref="H27" si="1">F27-G27</f>
        <v>#N/A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t="e" cm="1">
        <f t="array" ref="E28">INDEX(Source_Documents[WPU''s],MATCH(1,($G$7=Source_Documents[LEA ID])*(Source_Documents[Program Code]="PPL"),0))</f>
        <v>#N/A</v>
      </c>
      <c r="F28" s="92" t="e" cm="1">
        <f t="array" ref="F28">INDEX(Source_Documents[AMOUNT],MATCH(1,($G$7=Source_Documents[LEA ID])*(Source_Documents[Program Code]="PPL"),0))</f>
        <v>#N/A</v>
      </c>
      <c r="G28" s="92" t="e">
        <f>IF(D10-SUM(G15:G26)&gt;F28,F28,D10-SUM(G15:G26))</f>
        <v>#N/A</v>
      </c>
      <c r="H28" s="92" t="e">
        <f t="shared" si="0"/>
        <v>#N/A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 t="e">
        <f>SUM(E15:E28)</f>
        <v>#N/A</v>
      </c>
      <c r="F29" s="93" t="e">
        <f>SUM(F15:F28)</f>
        <v>#N/A</v>
      </c>
      <c r="G29" s="93" t="e">
        <f>SUM(G15:G28)</f>
        <v>#N/A</v>
      </c>
      <c r="H29" s="93" t="e">
        <f>SUM(H15:H28)</f>
        <v>#N/A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0</v>
      </c>
      <c r="G31" s="92">
        <v>0</v>
      </c>
      <c r="H31" s="92">
        <f t="shared" ref="H31:H52" si="2">F31-G31</f>
        <v>0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ref="H32:H33" si="3">F32-G32</f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0</v>
      </c>
      <c r="G33" s="92">
        <v>0</v>
      </c>
      <c r="H33" s="92">
        <f t="shared" si="3"/>
        <v>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2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2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2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2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ref="H38" si="4">F38-G38</f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2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2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0</v>
      </c>
      <c r="G41" s="92">
        <v>0</v>
      </c>
      <c r="H41" s="92">
        <f t="shared" si="2"/>
        <v>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2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0</v>
      </c>
      <c r="G43" s="92">
        <v>0</v>
      </c>
      <c r="H43" s="92">
        <f t="shared" si="2"/>
        <v>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2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0</v>
      </c>
      <c r="G45" s="92">
        <v>0</v>
      </c>
      <c r="H45" s="92">
        <f t="shared" si="2"/>
        <v>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0</v>
      </c>
      <c r="G46" s="92">
        <v>0</v>
      </c>
      <c r="H46" s="92">
        <f t="shared" si="2"/>
        <v>0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0</v>
      </c>
      <c r="G47" s="92">
        <v>0</v>
      </c>
      <c r="H47" s="92">
        <f t="shared" si="2"/>
        <v>0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0</v>
      </c>
      <c r="G48" s="92">
        <v>0</v>
      </c>
      <c r="H48" s="92">
        <f t="shared" si="2"/>
        <v>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0</v>
      </c>
      <c r="G49" s="92">
        <v>0</v>
      </c>
      <c r="H49" s="92">
        <f t="shared" si="2"/>
        <v>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2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2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2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0</v>
      </c>
      <c r="G54" s="92" cm="1">
        <f t="array" ref="G54">_xlfn.IFNA(INDEX(Source_Documents[AMOUNT],MATCH(1,($G$7=Source_Documents[LEA ID])*(Source_Documents[Program Code]="VLF"),0)),0)</f>
        <v>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0</v>
      </c>
      <c r="G55" s="92" cm="1">
        <f t="array" ref="G55">_xlfn.IFNA(INDEX(Source_Documents[AMOUNT],MATCH(1,($G$7=Source_Documents[LEA ID])*(Source_Documents[Program Code]="BLF"),0)),0)</f>
        <v>0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 t="e">
        <f>SUM(F29:F55)</f>
        <v>#N/A</v>
      </c>
      <c r="G56" s="94" t="e">
        <f>SUM(G29:G55)</f>
        <v>#N/A</v>
      </c>
      <c r="H56" s="94" t="e">
        <f>SUM(H29:H55)</f>
        <v>#N/A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t="e" cm="1">
        <f t="array" ref="D58">INDEX(Source_Documents[AMOUNT],MATCH(1,($G$7=Source_Documents[LEA ID])*(Source_Documents[Program Code]="AVTRPAV"),0))</f>
        <v>#N/A</v>
      </c>
      <c r="H58" s="46"/>
    </row>
    <row r="59" spans="3:11" ht="14.1" hidden="1" customHeight="1" x14ac:dyDescent="0.25">
      <c r="C59" s="78" t="s">
        <v>590</v>
      </c>
      <c r="D59" s="21" t="e" cm="1">
        <f t="array" ref="D59">INDEX(Source_Documents[AMOUNT],MATCH(1,($G$7=Source_Documents[LEA ID])*(Source_Documents[Program Code]="AVTRPRA"),0))</f>
        <v>#N/A</v>
      </c>
      <c r="H59" s="46"/>
    </row>
    <row r="60" spans="3:11" ht="14.1" hidden="1" customHeight="1" x14ac:dyDescent="0.25">
      <c r="C60" s="78" t="s">
        <v>486</v>
      </c>
      <c r="D60" s="21" t="e" cm="1">
        <f t="array" ref="D60">INDEX(Source_Documents[AMOUNT],MATCH(1,($G$7=Source_Documents[LEA ID])*(Source_Documents[Program Code]="AVTRPBOE"),0))</f>
        <v>#N/A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t="e" cm="1">
        <f t="array" ref="H64">INDEX(Source_Documents[AMOUNT],MATCH(1,($G$7=Source_Documents[LEA ID])*(Source_Documents[Program Code]="PSA"),0))</f>
        <v>#N/A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t="e" cm="1">
        <f t="array" ref="H65">INDEX(Source_Documents[AMOUNT],MATCH(1,($G$7=Source_Documents[LEA ID])*(Source_Documents[Program Code]="PSAG"),0))</f>
        <v>#N/A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t="e" cm="1">
        <f t="array" ref="H66">INDEX(Source_Documents[AMOUNT],MATCH(1,($G$7=Source_Documents[LEA ID])*(Source_Documents[Program Code]="PSB"),0))</f>
        <v>#N/A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t="e" cm="1">
        <f t="array" ref="H67">INDEX(Source_Documents[AMOUNT],MATCH(1,($G$7=Source_Documents[LEA ID])*(Source_Documents[Program Code]="PSBG"),0))</f>
        <v>#N/A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 t="e">
        <f>SUM(H64:H67)</f>
        <v>#N/A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 t="e">
        <f>+H68+H56</f>
        <v>#N/A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honeticPr fontId="0" type="noConversion"/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D481-0FD8-4F4F-A5BD-CFDED35BE755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8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1.2229999999999999E-3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1.1429999999999999E-3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55780321688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0.93869999999999998</v>
      </c>
      <c r="E7" s="64"/>
      <c r="F7" s="65" t="s">
        <v>29</v>
      </c>
      <c r="G7" s="89">
        <v>1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73724271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73724271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3919986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81976.346999999994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368401704</v>
      </c>
      <c r="G15" s="91">
        <f>IF(D10&gt;F15,F15,D10)</f>
        <v>73724271</v>
      </c>
      <c r="H15" s="91">
        <f>F15-G15</f>
        <v>294677433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6948.9170000000004</v>
      </c>
      <c r="F17" s="92" cm="1">
        <f t="array" ref="F17">INDEX(Source_Documents[AMOUNT],MATCH(1,($G$7=Source_Documents[LEA ID])*(Source_Documents[Program Code]="PPD"),0))</f>
        <v>31228431</v>
      </c>
      <c r="G17" s="92">
        <f>IF(D10-SUM(G15:G16)&gt;F17,F17,D10-SUM(G15:G16))</f>
        <v>0</v>
      </c>
      <c r="H17" s="92">
        <f>F17-G17</f>
        <v>31228431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50</v>
      </c>
      <c r="F18" s="92" cm="1">
        <f t="array" ref="F18">INDEX(Source_Documents[AMOUNT],MATCH(1,($G$7=Source_Documents[LEA ID])*(Source_Documents[Program Code]="PPM"),0))</f>
        <v>224700</v>
      </c>
      <c r="G18" s="92">
        <f>IF(D10-SUM(G15:G17)&gt;F18,F18,D10-SUM(G15:G17))</f>
        <v>0</v>
      </c>
      <c r="H18" s="92">
        <f>F18-G18</f>
        <v>224700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10670.764999999999</v>
      </c>
      <c r="F20" s="92" cm="1">
        <f t="array" ref="F20">INDEX(Source_Documents[AMOUNT],MATCH(1,($G$7=Source_Documents[LEA ID])*(Source_Documents[Program Code]="PPF"),0))</f>
        <v>47954417</v>
      </c>
      <c r="G20" s="92">
        <f>IF(D10-SUM(G15:G19)&gt;F20,F20,D10-SUM(G15:G19))</f>
        <v>0</v>
      </c>
      <c r="H20" s="92">
        <f t="shared" ref="H20:H28" si="0">F20-G20</f>
        <v>47954417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1644.056</v>
      </c>
      <c r="F21" s="92" cm="1">
        <f t="array" ref="F21">INDEX(Source_Documents[AMOUNT],MATCH(1,($G$7=Source_Documents[LEA ID])*(Source_Documents[Program Code]="PPH"),0))</f>
        <v>7388386</v>
      </c>
      <c r="G21" s="92">
        <f>IF(D10-SUM(G15:G20)&gt;F21,F21,D10-SUM(G15:G20))</f>
        <v>0</v>
      </c>
      <c r="H21" s="92">
        <f t="shared" si="0"/>
        <v>7388386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1703.604</v>
      </c>
      <c r="F22" s="92" cm="1">
        <f t="array" ref="F22">INDEX(Source_Documents[AMOUNT],MATCH(1,($G$7=Source_Documents[LEA ID])*(Source_Documents[Program Code]="PPG"),0))</f>
        <v>7655996</v>
      </c>
      <c r="G22" s="92">
        <f>IF(D10-SUM(G15:G21)&gt;F22,F22,D10-SUM(G15:G21))</f>
        <v>0</v>
      </c>
      <c r="H22" s="92">
        <f t="shared" si="0"/>
        <v>7655996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44.244</v>
      </c>
      <c r="F23" s="92" cm="1">
        <f t="array" ref="F23">INDEX(Source_Documents[AMOUNT],MATCH(1,($G$7=Source_Documents[LEA ID])*(Source_Documents[Program Code]="PPI"),0))</f>
        <v>198831</v>
      </c>
      <c r="G23" s="92">
        <f>IF(D10-SUM(G15:G22)&gt;F23,F23,D10-SUM(G15:G22))</f>
        <v>0</v>
      </c>
      <c r="H23" s="92">
        <f t="shared" si="0"/>
        <v>198831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219.679</v>
      </c>
      <c r="F24" s="92" cm="1">
        <f t="array" ref="F24">INDEX(Source_Documents[AMOUNT],MATCH(1,($G$7=Source_Documents[LEA ID])*(Source_Documents[Program Code]="PPN"),0))</f>
        <v>987238</v>
      </c>
      <c r="G24" s="92">
        <f>IF(D10-SUM(G15:G23)&gt;F24,F24,D10-SUM(G15:G23))</f>
        <v>0</v>
      </c>
      <c r="H24" s="92">
        <f t="shared" si="0"/>
        <v>987238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3548.3989999999999</v>
      </c>
      <c r="F26" s="92" cm="1">
        <f t="array" ref="F26">INDEX(Source_Documents[AMOUNT],MATCH(1,($G$7=Source_Documents[LEA ID])*(Source_Documents[Program Code]="PPK"),0))</f>
        <v>15946505</v>
      </c>
      <c r="G26" s="92">
        <f>IF(D10-SUM(G15:G24)&gt;F26,F26,D10-SUM(G15:G24))</f>
        <v>0</v>
      </c>
      <c r="H26" s="92">
        <f t="shared" si="0"/>
        <v>15946505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2333.558</v>
      </c>
      <c r="F27" s="92" cm="1">
        <f t="array" ref="F27">INDEX(Source_Documents[AMOUNT],MATCH(1,($G$7=Source_Documents[LEA ID])*(Source_Documents[Program Code]="PPR"),0))</f>
        <v>10487007</v>
      </c>
      <c r="G27" s="92">
        <f>IF(D10-SUM(G15:G24)&gt;F27,F27,D10-SUM(G15:G24))</f>
        <v>0</v>
      </c>
      <c r="H27" s="92">
        <f t="shared" si="0"/>
        <v>10487007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5196.1310000000003</v>
      </c>
      <c r="F28" s="92" cm="1">
        <f t="array" ref="F28">INDEX(Source_Documents[AMOUNT],MATCH(1,($G$7=Source_Documents[LEA ID])*(Source_Documents[Program Code]="PPL"),0))</f>
        <v>23351412</v>
      </c>
      <c r="G28" s="92">
        <f>IF(D10-SUM(G15:G26)&gt;F28,F28,D10-SUM(G15:G26))</f>
        <v>0</v>
      </c>
      <c r="H28" s="92">
        <f t="shared" si="0"/>
        <v>23351412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114335.7</v>
      </c>
      <c r="F29" s="93">
        <f>SUM(F15:F28)</f>
        <v>513824627</v>
      </c>
      <c r="G29" s="93">
        <f>SUM(G15:G28)</f>
        <v>73724271</v>
      </c>
      <c r="H29" s="93">
        <f>SUM(H15:H28)</f>
        <v>440100356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14329726</v>
      </c>
      <c r="G31" s="92">
        <v>0</v>
      </c>
      <c r="H31" s="92">
        <f t="shared" ref="H31:H52" si="1">F31-G31</f>
        <v>14329726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213525</v>
      </c>
      <c r="G33" s="92">
        <v>0</v>
      </c>
      <c r="H33" s="92">
        <f t="shared" si="1"/>
        <v>213525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164670</v>
      </c>
      <c r="G34" s="92">
        <v>0</v>
      </c>
      <c r="H34" s="92">
        <f t="shared" si="1"/>
        <v>164670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602396</v>
      </c>
      <c r="G36" s="92">
        <v>0</v>
      </c>
      <c r="H36" s="92">
        <f t="shared" si="1"/>
        <v>602396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47324473</v>
      </c>
      <c r="G41" s="92">
        <v>0</v>
      </c>
      <c r="H41" s="92">
        <f t="shared" si="1"/>
        <v>47324473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1367375</v>
      </c>
      <c r="G43" s="92">
        <v>0</v>
      </c>
      <c r="H43" s="92">
        <f t="shared" si="1"/>
        <v>1367375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400390</v>
      </c>
      <c r="G45" s="92">
        <v>0</v>
      </c>
      <c r="H45" s="92">
        <f t="shared" si="1"/>
        <v>400390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8172668</v>
      </c>
      <c r="G46" s="92">
        <v>0</v>
      </c>
      <c r="H46" s="92">
        <f t="shared" si="1"/>
        <v>8172668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12333308</v>
      </c>
      <c r="G47" s="92">
        <v>0</v>
      </c>
      <c r="H47" s="92">
        <f t="shared" si="1"/>
        <v>12333308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23594920</v>
      </c>
      <c r="G48" s="92">
        <v>0</v>
      </c>
      <c r="H48" s="92">
        <f t="shared" si="1"/>
        <v>23594920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2569544</v>
      </c>
      <c r="G49" s="92">
        <v>0</v>
      </c>
      <c r="H49" s="92">
        <f t="shared" si="1"/>
        <v>2569544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587128</v>
      </c>
      <c r="G50" s="92">
        <v>0</v>
      </c>
      <c r="H50" s="92">
        <f t="shared" si="1"/>
        <v>587128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2867724</v>
      </c>
      <c r="G51" s="92">
        <v>0</v>
      </c>
      <c r="H51" s="92">
        <f t="shared" si="1"/>
        <v>2867724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2285061</v>
      </c>
      <c r="G52" s="92">
        <v>0</v>
      </c>
      <c r="H52" s="92">
        <f t="shared" si="1"/>
        <v>2285061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94956936</v>
      </c>
      <c r="G54" s="92" cm="1">
        <f t="array" ref="G54">_xlfn.IFNA(INDEX(Source_Documents[AMOUNT],MATCH(1,($G$7=Source_Documents[LEA ID])*(Source_Documents[Program Code]="VLF"),0)),0)</f>
        <v>72001698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22955238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51507092</v>
      </c>
      <c r="G55" s="92" cm="1">
        <f t="array" ref="G55">_xlfn.IFNA(INDEX(Source_Documents[AMOUNT],MATCH(1,($G$7=Source_Documents[LEA ID])*(Source_Documents[Program Code]="BLF"),0)),0)</f>
        <v>22217047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29290045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777101563</v>
      </c>
      <c r="G56" s="94">
        <f>SUM(G29:G55)</f>
        <v>167943016</v>
      </c>
      <c r="H56" s="94">
        <f>SUM(H29:H55)</f>
        <v>609158547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60030850993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-4122939525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127589780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461981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917212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1379193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610537740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CAA8-4B76-4A17-AE4F-E38B5F439ED9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8.8199999999999997E-4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1.763E-3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1567401339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0.9536</v>
      </c>
      <c r="E7" s="64"/>
      <c r="F7" s="65" t="s">
        <v>30</v>
      </c>
      <c r="G7" s="89">
        <v>2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2104501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2104501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3485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1433.6389999999999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6442774</v>
      </c>
      <c r="G15" s="91">
        <f>IF(D10&gt;F15,F15,D10)</f>
        <v>2104501</v>
      </c>
      <c r="H15" s="91">
        <f>F15-G15</f>
        <v>4338273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566.48699999999997</v>
      </c>
      <c r="F16" s="92" cm="1">
        <f t="array" ref="F16">INDEX(Source_Documents[AMOUNT],MATCH(1,($G$7=Source_Documents[LEA ID])*(Source_Documents[Program Code]="PPC"),0))</f>
        <v>2599050</v>
      </c>
      <c r="G16" s="92">
        <f>IF(D9-SUM(G13:G15)&gt;F16,F16,D9-SUM(G13:G15))</f>
        <v>0</v>
      </c>
      <c r="H16" s="92">
        <f>F16-G16</f>
        <v>2599050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169.017</v>
      </c>
      <c r="F17" s="92" cm="1">
        <f t="array" ref="F17">INDEX(Source_Documents[AMOUNT],MATCH(1,($G$7=Source_Documents[LEA ID])*(Source_Documents[Program Code]="PPD"),0))</f>
        <v>759562</v>
      </c>
      <c r="G17" s="92">
        <f>IF(D10-SUM(G15:G16)&gt;F17,F17,D10-SUM(G15:G16))</f>
        <v>0</v>
      </c>
      <c r="H17" s="92">
        <f>F17-G17</f>
        <v>759562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226.37799999999999</v>
      </c>
      <c r="F20" s="92" cm="1">
        <f t="array" ref="F20">INDEX(Source_Documents[AMOUNT],MATCH(1,($G$7=Source_Documents[LEA ID])*(Source_Documents[Program Code]="PPF"),0))</f>
        <v>1017342</v>
      </c>
      <c r="G20" s="92">
        <f>IF(D10-SUM(G15:G19)&gt;F20,F20,D10-SUM(G15:G19))</f>
        <v>0</v>
      </c>
      <c r="H20" s="92">
        <f t="shared" ref="H20:H28" si="0">F20-G20</f>
        <v>1017342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20.806000000000001</v>
      </c>
      <c r="F21" s="92" cm="1">
        <f t="array" ref="F21">INDEX(Source_Documents[AMOUNT],MATCH(1,($G$7=Source_Documents[LEA ID])*(Source_Documents[Program Code]="PPH"),0))</f>
        <v>93500</v>
      </c>
      <c r="G21" s="92">
        <f>IF(D10-SUM(G15:G20)&gt;F21,F21,D10-SUM(G15:G20))</f>
        <v>0</v>
      </c>
      <c r="H21" s="92">
        <f t="shared" si="0"/>
        <v>93500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36.340000000000003</v>
      </c>
      <c r="F22" s="92" cm="1">
        <f t="array" ref="F22">INDEX(Source_Documents[AMOUNT],MATCH(1,($G$7=Source_Documents[LEA ID])*(Source_Documents[Program Code]="PPG"),0))</f>
        <v>163311</v>
      </c>
      <c r="G22" s="92">
        <f>IF(D10-SUM(G15:G21)&gt;F22,F22,D10-SUM(G15:G21))</f>
        <v>0</v>
      </c>
      <c r="H22" s="92">
        <f t="shared" si="0"/>
        <v>163311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1.55</v>
      </c>
      <c r="F23" s="92" cm="1">
        <f t="array" ref="F23">INDEX(Source_Documents[AMOUNT],MATCH(1,($G$7=Source_Documents[LEA ID])*(Source_Documents[Program Code]="PPI"),0))</f>
        <v>6968</v>
      </c>
      <c r="G23" s="92">
        <f>IF(D10-SUM(G15:G22)&gt;F23,F23,D10-SUM(G15:G22))</f>
        <v>0</v>
      </c>
      <c r="H23" s="92">
        <f t="shared" si="0"/>
        <v>6968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5.2619999999999996</v>
      </c>
      <c r="F24" s="92" cm="1">
        <f t="array" ref="F24">INDEX(Source_Documents[AMOUNT],MATCH(1,($G$7=Source_Documents[LEA ID])*(Source_Documents[Program Code]="PPN"),0))</f>
        <v>23648</v>
      </c>
      <c r="G24" s="92">
        <f>IF(D10-SUM(G15:G23)&gt;F24,F24,D10-SUM(G15:G23))</f>
        <v>0</v>
      </c>
      <c r="H24" s="92">
        <f t="shared" si="0"/>
        <v>23648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143.46600000000001</v>
      </c>
      <c r="F26" s="92" cm="1">
        <f t="array" ref="F26">INDEX(Source_Documents[AMOUNT],MATCH(1,($G$7=Source_Documents[LEA ID])*(Source_Documents[Program Code]="PPK"),0))</f>
        <v>644736</v>
      </c>
      <c r="G26" s="92">
        <f>IF(D10-SUM(G15:G24)&gt;F26,F26,D10-SUM(G15:G24))</f>
        <v>0</v>
      </c>
      <c r="H26" s="92">
        <f t="shared" si="0"/>
        <v>644736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88.968000000000004</v>
      </c>
      <c r="F27" s="92" cm="1">
        <f t="array" ref="F27">INDEX(Source_Documents[AMOUNT],MATCH(1,($G$7=Source_Documents[LEA ID])*(Source_Documents[Program Code]="PPR"),0))</f>
        <v>399820</v>
      </c>
      <c r="G27" s="92">
        <f>IF(D10-SUM(G15:G24)&gt;F27,F27,D10-SUM(G15:G24))</f>
        <v>0</v>
      </c>
      <c r="H27" s="92">
        <f t="shared" si="0"/>
        <v>399820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93.924000000000007</v>
      </c>
      <c r="F28" s="92" cm="1">
        <f t="array" ref="F28">INDEX(Source_Documents[AMOUNT],MATCH(1,($G$7=Source_Documents[LEA ID])*(Source_Documents[Program Code]="PPL"),0))</f>
        <v>422096</v>
      </c>
      <c r="G28" s="92">
        <f>IF(D10-SUM(G15:G26)&gt;F28,F28,D10-SUM(G15:G26))</f>
        <v>0</v>
      </c>
      <c r="H28" s="92">
        <f t="shared" si="0"/>
        <v>422096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2785.837</v>
      </c>
      <c r="F29" s="93">
        <f>SUM(F15:F28)</f>
        <v>12572807</v>
      </c>
      <c r="G29" s="93">
        <f>SUM(G15:G28)</f>
        <v>2104501</v>
      </c>
      <c r="H29" s="93">
        <f>SUM(H15:H28)</f>
        <v>10468306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265468</v>
      </c>
      <c r="G31" s="92">
        <v>0</v>
      </c>
      <c r="H31" s="92">
        <f t="shared" ref="H31:H52" si="1">F31-G31</f>
        <v>265468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5203</v>
      </c>
      <c r="G33" s="92">
        <v>0</v>
      </c>
      <c r="H33" s="92">
        <f t="shared" si="1"/>
        <v>5203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43100</v>
      </c>
      <c r="G36" s="92">
        <v>0</v>
      </c>
      <c r="H36" s="92">
        <f t="shared" si="1"/>
        <v>43100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255599</v>
      </c>
      <c r="G37" s="92">
        <v>0</v>
      </c>
      <c r="H37" s="92">
        <f t="shared" si="1"/>
        <v>255599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1044081</v>
      </c>
      <c r="G41" s="92">
        <v>0</v>
      </c>
      <c r="H41" s="92">
        <f t="shared" si="1"/>
        <v>1044081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31633</v>
      </c>
      <c r="G43" s="92">
        <v>0</v>
      </c>
      <c r="H43" s="92">
        <f t="shared" si="1"/>
        <v>31633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11181</v>
      </c>
      <c r="G45" s="92">
        <v>0</v>
      </c>
      <c r="H45" s="92">
        <f t="shared" si="1"/>
        <v>11181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183335</v>
      </c>
      <c r="G46" s="92">
        <v>0</v>
      </c>
      <c r="H46" s="92">
        <f t="shared" si="1"/>
        <v>183335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436250</v>
      </c>
      <c r="G47" s="92">
        <v>0</v>
      </c>
      <c r="H47" s="92">
        <f t="shared" si="1"/>
        <v>436250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592478</v>
      </c>
      <c r="G48" s="92">
        <v>0</v>
      </c>
      <c r="H48" s="92">
        <f t="shared" si="1"/>
        <v>592478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69096</v>
      </c>
      <c r="G49" s="92">
        <v>0</v>
      </c>
      <c r="H49" s="92">
        <f t="shared" si="1"/>
        <v>69096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1650504</v>
      </c>
      <c r="G54" s="92" cm="1">
        <f t="array" ref="G54">_xlfn.IFNA(INDEX(Source_Documents[AMOUNT],MATCH(1,($G$7=Source_Documents[LEA ID])*(Source_Documents[Program Code]="VLF"),0)),0)</f>
        <v>1462937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187567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1918152</v>
      </c>
      <c r="G55" s="92" cm="1">
        <f t="array" ref="G55">_xlfn.IFNA(INDEX(Source_Documents[AMOUNT],MATCH(1,($G$7=Source_Documents[LEA ID])*(Source_Documents[Program Code]="BLF"),0)),0)</f>
        <v>1780948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137204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19078887</v>
      </c>
      <c r="G56" s="94">
        <f>SUM(G29:G55)</f>
        <v>5348386</v>
      </c>
      <c r="H56" s="94">
        <f>SUM(H29:H55)</f>
        <v>13730501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1927234149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-356310776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3522034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801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1591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2392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13732893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E001-946B-458E-A3E8-FD8EB7805163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4.7199999999999998E-4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2.2590000000000002E-3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7914186144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0.94989999999999997</v>
      </c>
      <c r="E7" s="64"/>
      <c r="F7" s="65" t="s">
        <v>31</v>
      </c>
      <c r="G7" s="89">
        <v>3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10584901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10584901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408770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11861.165000000001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53304075</v>
      </c>
      <c r="G15" s="91">
        <f>IF(D10&gt;F15,F15,D10)</f>
        <v>10584901</v>
      </c>
      <c r="H15" s="91">
        <f>F15-G15</f>
        <v>42719174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189.86799999999999</v>
      </c>
      <c r="F16" s="92" cm="1">
        <f t="array" ref="F16">INDEX(Source_Documents[AMOUNT],MATCH(1,($G$7=Source_Documents[LEA ID])*(Source_Documents[Program Code]="PPC"),0))</f>
        <v>871172</v>
      </c>
      <c r="G16" s="92">
        <f>IF(D9-SUM(G13:G15)&gt;F16,F16,D9-SUM(G13:G15))</f>
        <v>0</v>
      </c>
      <c r="H16" s="92">
        <f>F16-G16</f>
        <v>871172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1006.88</v>
      </c>
      <c r="F17" s="92" cm="1">
        <f t="array" ref="F17">INDEX(Source_Documents[AMOUNT],MATCH(1,($G$7=Source_Documents[LEA ID])*(Source_Documents[Program Code]="PPD"),0))</f>
        <v>4524917</v>
      </c>
      <c r="G17" s="92">
        <f>IF(D10-SUM(G15:G16)&gt;F17,F17,D10-SUM(G15:G16))</f>
        <v>0</v>
      </c>
      <c r="H17" s="92">
        <f>F17-G17</f>
        <v>4524917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6</v>
      </c>
      <c r="F18" s="92" cm="1">
        <f t="array" ref="F18">INDEX(Source_Documents[AMOUNT],MATCH(1,($G$7=Source_Documents[LEA ID])*(Source_Documents[Program Code]="PPM"),0))</f>
        <v>26964</v>
      </c>
      <c r="G18" s="92">
        <f>IF(D10-SUM(G15:G17)&gt;F18,F18,D10-SUM(G15:G17))</f>
        <v>0</v>
      </c>
      <c r="H18" s="92">
        <f>F18-G18</f>
        <v>26964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1599.95</v>
      </c>
      <c r="F20" s="92" cm="1">
        <f t="array" ref="F20">INDEX(Source_Documents[AMOUNT],MATCH(1,($G$7=Source_Documents[LEA ID])*(Source_Documents[Program Code]="PPF"),0))</f>
        <v>7190173</v>
      </c>
      <c r="G20" s="92">
        <f>IF(D10-SUM(G15:G19)&gt;F20,F20,D10-SUM(G15:G19))</f>
        <v>0</v>
      </c>
      <c r="H20" s="92">
        <f t="shared" ref="H20:H28" si="0">F20-G20</f>
        <v>7190173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204.15600000000001</v>
      </c>
      <c r="F21" s="92" cm="1">
        <f t="array" ref="F21">INDEX(Source_Documents[AMOUNT],MATCH(1,($G$7=Source_Documents[LEA ID])*(Source_Documents[Program Code]="PPH"),0))</f>
        <v>917475</v>
      </c>
      <c r="G21" s="92">
        <f>IF(D10-SUM(G15:G20)&gt;F21,F21,D10-SUM(G15:G20))</f>
        <v>0</v>
      </c>
      <c r="H21" s="92">
        <f t="shared" si="0"/>
        <v>917475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348.86099999999999</v>
      </c>
      <c r="F22" s="92" cm="1">
        <f t="array" ref="F22">INDEX(Source_Documents[AMOUNT],MATCH(1,($G$7=Source_Documents[LEA ID])*(Source_Documents[Program Code]="PPG"),0))</f>
        <v>1567781</v>
      </c>
      <c r="G22" s="92">
        <f>IF(D10-SUM(G15:G21)&gt;F22,F22,D10-SUM(G15:G21))</f>
        <v>0</v>
      </c>
      <c r="H22" s="92">
        <f t="shared" si="0"/>
        <v>1567781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7.7249999999999996</v>
      </c>
      <c r="F23" s="92" cm="1">
        <f t="array" ref="F23">INDEX(Source_Documents[AMOUNT],MATCH(1,($G$7=Source_Documents[LEA ID])*(Source_Documents[Program Code]="PPI"),0))</f>
        <v>34717</v>
      </c>
      <c r="G23" s="92">
        <f>IF(D10-SUM(G15:G22)&gt;F23,F23,D10-SUM(G15:G22))</f>
        <v>0</v>
      </c>
      <c r="H23" s="92">
        <f t="shared" si="0"/>
        <v>34717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36.273000000000003</v>
      </c>
      <c r="F24" s="92" cm="1">
        <f t="array" ref="F24">INDEX(Source_Documents[AMOUNT],MATCH(1,($G$7=Source_Documents[LEA ID])*(Source_Documents[Program Code]="PPN"),0))</f>
        <v>163013</v>
      </c>
      <c r="G24" s="92">
        <f>IF(D10-SUM(G15:G23)&gt;F24,F24,D10-SUM(G15:G23))</f>
        <v>0</v>
      </c>
      <c r="H24" s="92">
        <f t="shared" si="0"/>
        <v>163013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744.11800000000005</v>
      </c>
      <c r="F26" s="92" cm="1">
        <f t="array" ref="F26">INDEX(Source_Documents[AMOUNT],MATCH(1,($G$7=Source_Documents[LEA ID])*(Source_Documents[Program Code]="PPK"),0))</f>
        <v>3344066</v>
      </c>
      <c r="G26" s="92">
        <f>IF(D10-SUM(G15:G24)&gt;F26,F26,D10-SUM(G15:G24))</f>
        <v>0</v>
      </c>
      <c r="H26" s="92">
        <f t="shared" si="0"/>
        <v>3344066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516.44799999999998</v>
      </c>
      <c r="F27" s="92" cm="1">
        <f t="array" ref="F27">INDEX(Source_Documents[AMOUNT],MATCH(1,($G$7=Source_Documents[LEA ID])*(Source_Documents[Program Code]="PPR"),0))</f>
        <v>2320915</v>
      </c>
      <c r="G27" s="92">
        <f>IF(D10-SUM(G15:G24)&gt;F27,F27,D10-SUM(G15:G24))</f>
        <v>0</v>
      </c>
      <c r="H27" s="92">
        <f t="shared" si="0"/>
        <v>2320915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761.55200000000002</v>
      </c>
      <c r="F28" s="92" cm="1">
        <f t="array" ref="F28">INDEX(Source_Documents[AMOUNT],MATCH(1,($G$7=Source_Documents[LEA ID])*(Source_Documents[Program Code]="PPL"),0))</f>
        <v>3422416</v>
      </c>
      <c r="G28" s="92">
        <f>IF(D10-SUM(G15:G26)&gt;F28,F28,D10-SUM(G15:G26))</f>
        <v>0</v>
      </c>
      <c r="H28" s="92">
        <f t="shared" si="0"/>
        <v>3422416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17282.995999999999</v>
      </c>
      <c r="F29" s="93">
        <f>SUM(F15:F28)</f>
        <v>77687684</v>
      </c>
      <c r="G29" s="93">
        <f>SUM(G15:G28)</f>
        <v>10584901</v>
      </c>
      <c r="H29" s="93">
        <f>SUM(H15:H28)</f>
        <v>67102783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5694014</v>
      </c>
      <c r="G31" s="92">
        <v>0</v>
      </c>
      <c r="H31" s="92">
        <f t="shared" ref="H31:H52" si="1">F31-G31</f>
        <v>5694014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32277</v>
      </c>
      <c r="G33" s="92">
        <v>0</v>
      </c>
      <c r="H33" s="92">
        <f t="shared" si="1"/>
        <v>32277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268581</v>
      </c>
      <c r="G36" s="92">
        <v>0</v>
      </c>
      <c r="H36" s="92">
        <f t="shared" si="1"/>
        <v>268581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25663</v>
      </c>
      <c r="G37" s="92">
        <v>0</v>
      </c>
      <c r="H37" s="92">
        <f t="shared" si="1"/>
        <v>25663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30084</v>
      </c>
      <c r="G38" s="92">
        <v>0</v>
      </c>
      <c r="H38" s="92">
        <f t="shared" si="1"/>
        <v>30084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7825020</v>
      </c>
      <c r="G41" s="92">
        <v>0</v>
      </c>
      <c r="H41" s="92">
        <f t="shared" si="1"/>
        <v>7825020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222873</v>
      </c>
      <c r="G43" s="92">
        <v>0</v>
      </c>
      <c r="H43" s="92">
        <f t="shared" si="1"/>
        <v>222873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73103</v>
      </c>
      <c r="G45" s="92">
        <v>0</v>
      </c>
      <c r="H45" s="92">
        <f t="shared" si="1"/>
        <v>73103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1367137</v>
      </c>
      <c r="G46" s="92">
        <v>0</v>
      </c>
      <c r="H46" s="92">
        <f t="shared" si="1"/>
        <v>1367137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1966054</v>
      </c>
      <c r="G47" s="92">
        <v>0</v>
      </c>
      <c r="H47" s="92">
        <f t="shared" si="1"/>
        <v>1966054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3622093</v>
      </c>
      <c r="G48" s="92">
        <v>0</v>
      </c>
      <c r="H48" s="92">
        <f t="shared" si="1"/>
        <v>3622093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393510</v>
      </c>
      <c r="G49" s="92">
        <v>0</v>
      </c>
      <c r="H49" s="92">
        <f t="shared" si="1"/>
        <v>393510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135224</v>
      </c>
      <c r="G50" s="92">
        <v>0</v>
      </c>
      <c r="H50" s="92">
        <f t="shared" si="1"/>
        <v>135224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367370</v>
      </c>
      <c r="G52" s="92">
        <v>0</v>
      </c>
      <c r="H52" s="92">
        <f t="shared" si="1"/>
        <v>367370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6641852</v>
      </c>
      <c r="G54" s="92" cm="1">
        <f t="array" ref="G54">_xlfn.IFNA(INDEX(Source_Documents[AMOUNT],MATCH(1,($G$7=Source_Documents[LEA ID])*(Source_Documents[Program Code]="VLF"),0)),0)</f>
        <v>4186037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2455815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15497656</v>
      </c>
      <c r="G55" s="92" cm="1">
        <f t="array" ref="G55">_xlfn.IFNA(INDEX(Source_Documents[AMOUNT],MATCH(1,($G$7=Source_Documents[LEA ID])*(Source_Documents[Program Code]="BLF"),0)),0)</f>
        <v>12034076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3463580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121850195</v>
      </c>
      <c r="G56" s="94">
        <f>SUM(G29:G55)</f>
        <v>26805014</v>
      </c>
      <c r="H56" s="94">
        <f>SUM(H29:H55)</f>
        <v>95045181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8707165408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-714998954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77980310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138323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164528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47171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93653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443675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95488856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02A6-8082-4126-91D4-EAE89DA761E6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7.9699999999999997E-4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7.76E-4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11177255038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0.97270000000000001</v>
      </c>
      <c r="E7" s="64"/>
      <c r="F7" s="65" t="s">
        <v>32</v>
      </c>
      <c r="G7" s="89">
        <v>4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15307939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15307939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437461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19342.438999999998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86924921</v>
      </c>
      <c r="G15" s="91">
        <f>IF(D10&gt;F15,F15,D10)</f>
        <v>15307939</v>
      </c>
      <c r="H15" s="91">
        <f>F15-G15</f>
        <v>71616982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1737.7139999999999</v>
      </c>
      <c r="F17" s="92" cm="1">
        <f t="array" ref="F17">INDEX(Source_Documents[AMOUNT],MATCH(1,($G$7=Source_Documents[LEA ID])*(Source_Documents[Program Code]="PPD"),0))</f>
        <v>7809287</v>
      </c>
      <c r="G17" s="92">
        <f>IF(D10-SUM(G15:G16)&gt;F17,F17,D10-SUM(G15:G16))</f>
        <v>0</v>
      </c>
      <c r="H17" s="92">
        <f>F17-G17</f>
        <v>7809287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21</v>
      </c>
      <c r="F18" s="92" cm="1">
        <f t="array" ref="F18">INDEX(Source_Documents[AMOUNT],MATCH(1,($G$7=Source_Documents[LEA ID])*(Source_Documents[Program Code]="PPM"),0))</f>
        <v>94374</v>
      </c>
      <c r="G18" s="92">
        <f>IF(D10-SUM(G15:G17)&gt;F18,F18,D10-SUM(G15:G17))</f>
        <v>0</v>
      </c>
      <c r="H18" s="92">
        <f>F18-G18</f>
        <v>94374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2408.2979999999998</v>
      </c>
      <c r="F20" s="92" cm="1">
        <f t="array" ref="F20">INDEX(Source_Documents[AMOUNT],MATCH(1,($G$7=Source_Documents[LEA ID])*(Source_Documents[Program Code]="PPF"),0))</f>
        <v>10822889</v>
      </c>
      <c r="G20" s="92">
        <f>IF(D10-SUM(G15:G19)&gt;F20,F20,D10-SUM(G15:G19))</f>
        <v>0</v>
      </c>
      <c r="H20" s="92">
        <f t="shared" ref="H20:H28" si="0">F20-G20</f>
        <v>10822889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342.18299999999999</v>
      </c>
      <c r="F21" s="92" cm="1">
        <f t="array" ref="F21">INDEX(Source_Documents[AMOUNT],MATCH(1,($G$7=Source_Documents[LEA ID])*(Source_Documents[Program Code]="PPH"),0))</f>
        <v>1537772</v>
      </c>
      <c r="G21" s="92">
        <f>IF(D10-SUM(G15:G20)&gt;F21,F21,D10-SUM(G15:G20))</f>
        <v>0</v>
      </c>
      <c r="H21" s="92">
        <f t="shared" si="0"/>
        <v>1537772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606.14599999999996</v>
      </c>
      <c r="F22" s="92" cm="1">
        <f t="array" ref="F22">INDEX(Source_Documents[AMOUNT],MATCH(1,($G$7=Source_Documents[LEA ID])*(Source_Documents[Program Code]="PPG"),0))</f>
        <v>2724019</v>
      </c>
      <c r="G22" s="92">
        <f>IF(D10-SUM(G15:G21)&gt;F22,F22,D10-SUM(G15:G21))</f>
        <v>0</v>
      </c>
      <c r="H22" s="92">
        <f t="shared" si="0"/>
        <v>2724019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11.56</v>
      </c>
      <c r="F23" s="92" cm="1">
        <f t="array" ref="F23">INDEX(Source_Documents[AMOUNT],MATCH(1,($G$7=Source_Documents[LEA ID])*(Source_Documents[Program Code]="PPI"),0))</f>
        <v>51951</v>
      </c>
      <c r="G23" s="92">
        <f>IF(D10-SUM(G15:G22)&gt;F23,F23,D10-SUM(G15:G22))</f>
        <v>0</v>
      </c>
      <c r="H23" s="92">
        <f t="shared" si="0"/>
        <v>51951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55.533000000000001</v>
      </c>
      <c r="F24" s="92" cm="1">
        <f t="array" ref="F24">INDEX(Source_Documents[AMOUNT],MATCH(1,($G$7=Source_Documents[LEA ID])*(Source_Documents[Program Code]="PPN"),0))</f>
        <v>249567</v>
      </c>
      <c r="G24" s="92">
        <f>IF(D10-SUM(G15:G23)&gt;F24,F24,D10-SUM(G15:G23))</f>
        <v>0</v>
      </c>
      <c r="H24" s="92">
        <f t="shared" si="0"/>
        <v>249567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1040.665</v>
      </c>
      <c r="F26" s="92" cm="1">
        <f t="array" ref="F26">INDEX(Source_Documents[AMOUNT],MATCH(1,($G$7=Source_Documents[LEA ID])*(Source_Documents[Program Code]="PPK"),0))</f>
        <v>4676749</v>
      </c>
      <c r="G26" s="92">
        <f>IF(D10-SUM(G15:G24)&gt;F26,F26,D10-SUM(G15:G24))</f>
        <v>0</v>
      </c>
      <c r="H26" s="92">
        <f t="shared" si="0"/>
        <v>4676749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729.28800000000001</v>
      </c>
      <c r="F27" s="92" cm="1">
        <f t="array" ref="F27">INDEX(Source_Documents[AMOUNT],MATCH(1,($G$7=Source_Documents[LEA ID])*(Source_Documents[Program Code]="PPR"),0))</f>
        <v>3277418</v>
      </c>
      <c r="G27" s="92">
        <f>IF(D10-SUM(G15:G24)&gt;F27,F27,D10-SUM(G15:G24))</f>
        <v>0</v>
      </c>
      <c r="H27" s="92">
        <f t="shared" si="0"/>
        <v>3277418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1203.0440000000001</v>
      </c>
      <c r="F28" s="92" cm="1">
        <f t="array" ref="F28">INDEX(Source_Documents[AMOUNT],MATCH(1,($G$7=Source_Documents[LEA ID])*(Source_Documents[Program Code]="PPL"),0))</f>
        <v>5406480</v>
      </c>
      <c r="G28" s="92">
        <f>IF(D10-SUM(G15:G26)&gt;F28,F28,D10-SUM(G15:G26))</f>
        <v>0</v>
      </c>
      <c r="H28" s="92">
        <f t="shared" si="0"/>
        <v>5406480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27497.87</v>
      </c>
      <c r="F29" s="93">
        <f>SUM(F15:F28)</f>
        <v>123575427</v>
      </c>
      <c r="G29" s="93">
        <f>SUM(G15:G28)</f>
        <v>15307939</v>
      </c>
      <c r="H29" s="93">
        <f>SUM(H15:H28)</f>
        <v>108267488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7751318</v>
      </c>
      <c r="G31" s="92">
        <v>0</v>
      </c>
      <c r="H31" s="92">
        <f t="shared" ref="H31:H52" si="1">F31-G31</f>
        <v>7751318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51353</v>
      </c>
      <c r="G33" s="92">
        <v>0</v>
      </c>
      <c r="H33" s="92">
        <f t="shared" si="1"/>
        <v>51353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147453</v>
      </c>
      <c r="G36" s="92">
        <v>0</v>
      </c>
      <c r="H36" s="92">
        <f t="shared" si="1"/>
        <v>147453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16257</v>
      </c>
      <c r="G37" s="92">
        <v>0</v>
      </c>
      <c r="H37" s="92">
        <f t="shared" si="1"/>
        <v>16257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11754173</v>
      </c>
      <c r="G41" s="92">
        <v>0</v>
      </c>
      <c r="H41" s="92">
        <f t="shared" si="1"/>
        <v>11754173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332104</v>
      </c>
      <c r="G43" s="92">
        <v>0</v>
      </c>
      <c r="H43" s="92">
        <f t="shared" si="1"/>
        <v>332104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97615</v>
      </c>
      <c r="G45" s="92">
        <v>0</v>
      </c>
      <c r="H45" s="92">
        <f t="shared" si="1"/>
        <v>97615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1997387</v>
      </c>
      <c r="G46" s="92">
        <v>0</v>
      </c>
      <c r="H46" s="92">
        <f t="shared" si="1"/>
        <v>1997387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3032101</v>
      </c>
      <c r="G47" s="92">
        <v>0</v>
      </c>
      <c r="H47" s="92">
        <f t="shared" si="1"/>
        <v>3032101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5650170</v>
      </c>
      <c r="G48" s="92">
        <v>0</v>
      </c>
      <c r="H48" s="92">
        <f t="shared" si="1"/>
        <v>5650170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619578</v>
      </c>
      <c r="G49" s="92">
        <v>0</v>
      </c>
      <c r="H49" s="92">
        <f t="shared" si="1"/>
        <v>619578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690327</v>
      </c>
      <c r="G50" s="92">
        <v>0</v>
      </c>
      <c r="H50" s="92">
        <f t="shared" si="1"/>
        <v>690327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702000</v>
      </c>
      <c r="G51" s="92">
        <v>0</v>
      </c>
      <c r="H51" s="92">
        <f t="shared" si="1"/>
        <v>702000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28179820</v>
      </c>
      <c r="G54" s="92" cm="1">
        <f t="array" ref="G54">_xlfn.IFNA(INDEX(Source_Documents[AMOUNT],MATCH(1,($G$7=Source_Documents[LEA ID])*(Source_Documents[Program Code]="VLF"),0)),0)</f>
        <v>9631751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18548069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7044955</v>
      </c>
      <c r="G55" s="92" cm="1">
        <f t="array" ref="G55">_xlfn.IFNA(INDEX(Source_Documents[AMOUNT],MATCH(1,($G$7=Source_Documents[LEA ID])*(Source_Documents[Program Code]="BLF"),0)),0)</f>
        <v>4781872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2263083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191642038</v>
      </c>
      <c r="G56" s="94">
        <f>SUM(G29:G55)</f>
        <v>29721562</v>
      </c>
      <c r="H56" s="94">
        <f>SUM(H29:H55)</f>
        <v>161920476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11343533677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-154485281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11793358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1841179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2189986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116096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230496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4377757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166298233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AFF8-2104-4DBC-8270-8EF3CB44A3AE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8.3699999999999996E-4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2.336E-3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2573492539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0.87609999999999999</v>
      </c>
      <c r="E7" s="64"/>
      <c r="F7" s="65" t="s">
        <v>33</v>
      </c>
      <c r="G7" s="89">
        <v>5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3174529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3174529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262005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3144.357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14130739</v>
      </c>
      <c r="G15" s="91">
        <f>IF(D10&gt;F15,F15,D10)</f>
        <v>3174529</v>
      </c>
      <c r="H15" s="91">
        <f>F15-G15</f>
        <v>10956210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206.83500000000001</v>
      </c>
      <c r="F16" s="92" cm="1">
        <f t="array" ref="F16">INDEX(Source_Documents[AMOUNT],MATCH(1,($G$7=Source_Documents[LEA ID])*(Source_Documents[Program Code]="PPC"),0))</f>
        <v>949213</v>
      </c>
      <c r="G16" s="92">
        <f>IF(D9-SUM(G13:G15)&gt;F16,F16,D9-SUM(G13:G15))</f>
        <v>0</v>
      </c>
      <c r="H16" s="92">
        <f>F16-G16</f>
        <v>949213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279.197</v>
      </c>
      <c r="F17" s="92" cm="1">
        <f t="array" ref="F17">INDEX(Source_Documents[AMOUNT],MATCH(1,($G$7=Source_Documents[LEA ID])*(Source_Documents[Program Code]="PPD"),0))</f>
        <v>1254710</v>
      </c>
      <c r="G17" s="92">
        <f>IF(D10-SUM(G15:G16)&gt;F17,F17,D10-SUM(G15:G16))</f>
        <v>0</v>
      </c>
      <c r="H17" s="92">
        <f>F17-G17</f>
        <v>1254710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5</v>
      </c>
      <c r="F18" s="92" cm="1">
        <f t="array" ref="F18">INDEX(Source_Documents[AMOUNT],MATCH(1,($G$7=Source_Documents[LEA ID])*(Source_Documents[Program Code]="PPM"),0))</f>
        <v>22470</v>
      </c>
      <c r="G18" s="92">
        <f>IF(D10-SUM(G15:G17)&gt;F18,F18,D10-SUM(G15:G17))</f>
        <v>0</v>
      </c>
      <c r="H18" s="92">
        <f>F18-G18</f>
        <v>22470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628.173</v>
      </c>
      <c r="F20" s="92" cm="1">
        <f t="array" ref="F20">INDEX(Source_Documents[AMOUNT],MATCH(1,($G$7=Source_Documents[LEA ID])*(Source_Documents[Program Code]="PPF"),0))</f>
        <v>2823008</v>
      </c>
      <c r="G20" s="92">
        <f>IF(D10-SUM(G15:G19)&gt;F20,F20,D10-SUM(G15:G19))</f>
        <v>0</v>
      </c>
      <c r="H20" s="92">
        <f t="shared" ref="H20:H28" si="0">F20-G20</f>
        <v>2823008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50.671999999999997</v>
      </c>
      <c r="F21" s="92" cm="1">
        <f t="array" ref="F21">INDEX(Source_Documents[AMOUNT],MATCH(1,($G$7=Source_Documents[LEA ID])*(Source_Documents[Program Code]="PPH"),0))</f>
        <v>227721</v>
      </c>
      <c r="G21" s="92">
        <f>IF(D10-SUM(G15:G20)&gt;F21,F21,D10-SUM(G15:G20))</f>
        <v>0</v>
      </c>
      <c r="H21" s="92">
        <f t="shared" si="0"/>
        <v>227721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136.637</v>
      </c>
      <c r="F22" s="92" cm="1">
        <f t="array" ref="F22">INDEX(Source_Documents[AMOUNT],MATCH(1,($G$7=Source_Documents[LEA ID])*(Source_Documents[Program Code]="PPG"),0))</f>
        <v>614047</v>
      </c>
      <c r="G22" s="92">
        <f>IF(D10-SUM(G15:G21)&gt;F22,F22,D10-SUM(G15:G21))</f>
        <v>0</v>
      </c>
      <c r="H22" s="92">
        <f t="shared" si="0"/>
        <v>614047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3.07</v>
      </c>
      <c r="F23" s="92" cm="1">
        <f t="array" ref="F23">INDEX(Source_Documents[AMOUNT],MATCH(1,($G$7=Source_Documents[LEA ID])*(Source_Documents[Program Code]="PPI"),0))</f>
        <v>13798</v>
      </c>
      <c r="G23" s="92">
        <f>IF(D10-SUM(G15:G22)&gt;F23,F23,D10-SUM(G15:G22))</f>
        <v>0</v>
      </c>
      <c r="H23" s="92">
        <f t="shared" si="0"/>
        <v>13798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12.895</v>
      </c>
      <c r="F24" s="92" cm="1">
        <f t="array" ref="F24">INDEX(Source_Documents[AMOUNT],MATCH(1,($G$7=Source_Documents[LEA ID])*(Source_Documents[Program Code]="PPN"),0))</f>
        <v>57952</v>
      </c>
      <c r="G24" s="92">
        <f>IF(D10-SUM(G15:G23)&gt;F24,F24,D10-SUM(G15:G23))</f>
        <v>0</v>
      </c>
      <c r="H24" s="92">
        <f t="shared" si="0"/>
        <v>57952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141.94900000000001</v>
      </c>
      <c r="F26" s="92" cm="1">
        <f t="array" ref="F26">INDEX(Source_Documents[AMOUNT],MATCH(1,($G$7=Source_Documents[LEA ID])*(Source_Documents[Program Code]="PPK"),0))</f>
        <v>637919</v>
      </c>
      <c r="G26" s="92">
        <f>IF(D10-SUM(G15:G24)&gt;F26,F26,D10-SUM(G15:G24))</f>
        <v>0</v>
      </c>
      <c r="H26" s="92">
        <f t="shared" si="0"/>
        <v>637919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200.99</v>
      </c>
      <c r="F27" s="92" cm="1">
        <f t="array" ref="F27">INDEX(Source_Documents[AMOUNT],MATCH(1,($G$7=Source_Documents[LEA ID])*(Source_Documents[Program Code]="PPR"),0))</f>
        <v>903249</v>
      </c>
      <c r="G27" s="92">
        <f>IF(D10-SUM(G15:G24)&gt;F27,F27,D10-SUM(G15:G24))</f>
        <v>0</v>
      </c>
      <c r="H27" s="92">
        <f t="shared" si="0"/>
        <v>903249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203.654</v>
      </c>
      <c r="F28" s="92" cm="1">
        <f t="array" ref="F28">INDEX(Source_Documents[AMOUNT],MATCH(1,($G$7=Source_Documents[LEA ID])*(Source_Documents[Program Code]="PPL"),0))</f>
        <v>915220</v>
      </c>
      <c r="G28" s="92">
        <f>IF(D10-SUM(G15:G26)&gt;F28,F28,D10-SUM(G15:G26))</f>
        <v>0</v>
      </c>
      <c r="H28" s="92">
        <f t="shared" si="0"/>
        <v>915220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5013.4290000000001</v>
      </c>
      <c r="F29" s="93">
        <f>SUM(F15:F28)</f>
        <v>22550046</v>
      </c>
      <c r="G29" s="93">
        <f>SUM(G15:G28)</f>
        <v>3174529</v>
      </c>
      <c r="H29" s="93">
        <f>SUM(H15:H28)</f>
        <v>19375517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1384035</v>
      </c>
      <c r="G31" s="92">
        <v>0</v>
      </c>
      <c r="H31" s="92">
        <f t="shared" ref="H31:H52" si="1">F31-G31</f>
        <v>1384035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9363</v>
      </c>
      <c r="G33" s="92">
        <v>0</v>
      </c>
      <c r="H33" s="92">
        <f t="shared" si="1"/>
        <v>9363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107818</v>
      </c>
      <c r="G36" s="92">
        <v>0</v>
      </c>
      <c r="H36" s="92">
        <f t="shared" si="1"/>
        <v>107818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2385301</v>
      </c>
      <c r="G41" s="92">
        <v>0</v>
      </c>
      <c r="H41" s="92">
        <f t="shared" si="1"/>
        <v>2385301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65623</v>
      </c>
      <c r="G43" s="92">
        <v>0</v>
      </c>
      <c r="H43" s="92">
        <f t="shared" si="1"/>
        <v>65623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20211</v>
      </c>
      <c r="G45" s="92">
        <v>0</v>
      </c>
      <c r="H45" s="92">
        <f t="shared" si="1"/>
        <v>20211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408927</v>
      </c>
      <c r="G46" s="92">
        <v>0</v>
      </c>
      <c r="H46" s="92">
        <f t="shared" si="1"/>
        <v>408927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678469</v>
      </c>
      <c r="G47" s="92">
        <v>0</v>
      </c>
      <c r="H47" s="92">
        <f t="shared" si="1"/>
        <v>678469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1065036</v>
      </c>
      <c r="G48" s="92">
        <v>0</v>
      </c>
      <c r="H48" s="92">
        <f t="shared" si="1"/>
        <v>1065036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120462</v>
      </c>
      <c r="G49" s="92">
        <v>0</v>
      </c>
      <c r="H49" s="92">
        <f t="shared" si="1"/>
        <v>120462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3673498</v>
      </c>
      <c r="G54" s="92" cm="1">
        <f t="array" ref="G54">_xlfn.IFNA(INDEX(Source_Documents[AMOUNT],MATCH(1,($G$7=Source_Documents[LEA ID])*(Source_Documents[Program Code]="VLF"),0)),0)</f>
        <v>2265172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1408326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2748701</v>
      </c>
      <c r="G55" s="92" cm="1">
        <f t="array" ref="G55">_xlfn.IFNA(INDEX(Source_Documents[AMOUNT],MATCH(1,($G$7=Source_Documents[LEA ID])*(Source_Documents[Program Code]="BLF"),0)),0)</f>
        <v>2293028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455673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35217490</v>
      </c>
      <c r="G56" s="94">
        <f>SUM(G29:G55)</f>
        <v>7732729</v>
      </c>
      <c r="H56" s="94">
        <f>SUM(H29:H55)</f>
        <v>27484761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2730897329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-108901067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48503723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27484761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517F-D279-4BEB-9BE2-ADAEF8CE9646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0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1.3810000000000001E-3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523199492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0.96619999999999995</v>
      </c>
      <c r="E7" s="64"/>
      <c r="F7" s="65" t="s">
        <v>34</v>
      </c>
      <c r="G7" s="89">
        <v>6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711766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711766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3984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176.13900000000001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791568</v>
      </c>
      <c r="G15" s="91">
        <f>IF(D10&gt;F15,F15,D10)</f>
        <v>711766</v>
      </c>
      <c r="H15" s="91">
        <f>F15-G15</f>
        <v>79802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364.08</v>
      </c>
      <c r="F16" s="92" cm="1">
        <f t="array" ref="F16">INDEX(Source_Documents[AMOUNT],MATCH(1,($G$7=Source_Documents[LEA ID])*(Source_Documents[Program Code]="PPC"),0))</f>
        <v>1669900</v>
      </c>
      <c r="G16" s="92">
        <f>IF(D9-SUM(G13:G15)&gt;F16,F16,D9-SUM(G13:G15))</f>
        <v>0</v>
      </c>
      <c r="H16" s="92">
        <f>F16-G16</f>
        <v>1669900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39.954000000000001</v>
      </c>
      <c r="F17" s="92" cm="1">
        <f t="array" ref="F17">INDEX(Source_Documents[AMOUNT],MATCH(1,($G$7=Source_Documents[LEA ID])*(Source_Documents[Program Code]="PPD"),0))</f>
        <v>179552</v>
      </c>
      <c r="G17" s="92">
        <f>IF(D10-SUM(G15:G16)&gt;F17,F17,D10-SUM(G15:G16))</f>
        <v>0</v>
      </c>
      <c r="H17" s="92">
        <f>F17-G17</f>
        <v>179552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28.683</v>
      </c>
      <c r="F20" s="92" cm="1">
        <f t="array" ref="F20">INDEX(Source_Documents[AMOUNT],MATCH(1,($G$7=Source_Documents[LEA ID])*(Source_Documents[Program Code]="PPF"),0))</f>
        <v>128900</v>
      </c>
      <c r="G20" s="92">
        <f>IF(D10-SUM(G15:G19)&gt;F20,F20,D10-SUM(G15:G19))</f>
        <v>0</v>
      </c>
      <c r="H20" s="92">
        <f t="shared" ref="H20:H28" si="0">F20-G20</f>
        <v>128900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1.444</v>
      </c>
      <c r="F21" s="92" cm="1">
        <f t="array" ref="F21">INDEX(Source_Documents[AMOUNT],MATCH(1,($G$7=Source_Documents[LEA ID])*(Source_Documents[Program Code]="PPH"),0))</f>
        <v>6491</v>
      </c>
      <c r="G21" s="92">
        <f>IF(D10-SUM(G15:G20)&gt;F21,F21,D10-SUM(G15:G20))</f>
        <v>0</v>
      </c>
      <c r="H21" s="92">
        <f t="shared" si="0"/>
        <v>6491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1.454</v>
      </c>
      <c r="F22" s="92" cm="1">
        <f t="array" ref="F22">INDEX(Source_Documents[AMOUNT],MATCH(1,($G$7=Source_Documents[LEA ID])*(Source_Documents[Program Code]="PPG"),0))</f>
        <v>6532</v>
      </c>
      <c r="G22" s="92">
        <f>IF(D10-SUM(G15:G21)&gt;F22,F22,D10-SUM(G15:G21))</f>
        <v>0</v>
      </c>
      <c r="H22" s="92">
        <f t="shared" si="0"/>
        <v>6532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0.61899999999999999</v>
      </c>
      <c r="F23" s="92" cm="1">
        <f t="array" ref="F23">INDEX(Source_Documents[AMOUNT],MATCH(1,($G$7=Source_Documents[LEA ID])*(Source_Documents[Program Code]="PPI"),0))</f>
        <v>2780</v>
      </c>
      <c r="G23" s="92">
        <f>IF(D10-SUM(G15:G22)&gt;F23,F23,D10-SUM(G15:G22))</f>
        <v>0</v>
      </c>
      <c r="H23" s="92">
        <f t="shared" si="0"/>
        <v>2780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0.58199999999999996</v>
      </c>
      <c r="F24" s="92" cm="1">
        <f t="array" ref="F24">INDEX(Source_Documents[AMOUNT],MATCH(1,($G$7=Source_Documents[LEA ID])*(Source_Documents[Program Code]="PPN"),0))</f>
        <v>2617</v>
      </c>
      <c r="G24" s="92">
        <f>IF(D10-SUM(G15:G23)&gt;F24,F24,D10-SUM(G15:G23))</f>
        <v>0</v>
      </c>
      <c r="H24" s="92">
        <f t="shared" si="0"/>
        <v>2617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55.344999999999999</v>
      </c>
      <c r="F26" s="92" cm="1">
        <f t="array" ref="F26">INDEX(Source_Documents[AMOUNT],MATCH(1,($G$7=Source_Documents[LEA ID])*(Source_Documents[Program Code]="PPK"),0))</f>
        <v>248720</v>
      </c>
      <c r="G26" s="92">
        <f>IF(D10-SUM(G15:G24)&gt;F26,F26,D10-SUM(G15:G24))</f>
        <v>0</v>
      </c>
      <c r="H26" s="92">
        <f t="shared" si="0"/>
        <v>248720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9.75</v>
      </c>
      <c r="F27" s="92" cm="1">
        <f t="array" ref="F27">INDEX(Source_Documents[AMOUNT],MATCH(1,($G$7=Source_Documents[LEA ID])*(Source_Documents[Program Code]="PPR"),0))</f>
        <v>43817</v>
      </c>
      <c r="G27" s="92">
        <f>IF(D10-SUM(G15:G24)&gt;F27,F27,D10-SUM(G15:G24))</f>
        <v>0</v>
      </c>
      <c r="H27" s="92">
        <f t="shared" si="0"/>
        <v>43817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10.606</v>
      </c>
      <c r="F28" s="92" cm="1">
        <f t="array" ref="F28">INDEX(Source_Documents[AMOUNT],MATCH(1,($G$7=Source_Documents[LEA ID])*(Source_Documents[Program Code]="PPL"),0))</f>
        <v>47662</v>
      </c>
      <c r="G28" s="92">
        <f>IF(D10-SUM(G15:G26)&gt;F28,F28,D10-SUM(G15:G26))</f>
        <v>0</v>
      </c>
      <c r="H28" s="92">
        <f t="shared" si="0"/>
        <v>47662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688.65599999999995</v>
      </c>
      <c r="F29" s="93">
        <f>SUM(F15:F28)</f>
        <v>3128539</v>
      </c>
      <c r="G29" s="93">
        <f>SUM(G15:G28)</f>
        <v>711766</v>
      </c>
      <c r="H29" s="93">
        <f>SUM(H15:H28)</f>
        <v>2416773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157378</v>
      </c>
      <c r="G31" s="92">
        <v>0</v>
      </c>
      <c r="H31" s="92">
        <f t="shared" ref="H31:H52" si="1">F31-G31</f>
        <v>157378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1286</v>
      </c>
      <c r="G33" s="92">
        <v>0</v>
      </c>
      <c r="H33" s="92">
        <f t="shared" si="1"/>
        <v>1286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22185</v>
      </c>
      <c r="G36" s="92">
        <v>0</v>
      </c>
      <c r="H36" s="92">
        <f t="shared" si="1"/>
        <v>22185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231408</v>
      </c>
      <c r="G41" s="92">
        <v>0</v>
      </c>
      <c r="H41" s="92">
        <f t="shared" si="1"/>
        <v>231408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6843</v>
      </c>
      <c r="G43" s="92">
        <v>0</v>
      </c>
      <c r="H43" s="92">
        <f t="shared" si="1"/>
        <v>6843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3010</v>
      </c>
      <c r="G45" s="92">
        <v>0</v>
      </c>
      <c r="H45" s="92">
        <f t="shared" si="1"/>
        <v>3010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41079</v>
      </c>
      <c r="G46" s="92">
        <v>0</v>
      </c>
      <c r="H46" s="92">
        <f t="shared" si="1"/>
        <v>41079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253382</v>
      </c>
      <c r="G47" s="92">
        <v>0</v>
      </c>
      <c r="H47" s="92">
        <f t="shared" si="1"/>
        <v>253382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145314</v>
      </c>
      <c r="G48" s="92">
        <v>0</v>
      </c>
      <c r="H48" s="92">
        <f t="shared" si="1"/>
        <v>145314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30317</v>
      </c>
      <c r="G49" s="92">
        <v>0</v>
      </c>
      <c r="H49" s="92">
        <f t="shared" si="1"/>
        <v>30317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0</v>
      </c>
      <c r="G54" s="92" cm="1">
        <f t="array" ref="G54">_xlfn.IFNA(INDEX(Source_Documents[AMOUNT],MATCH(1,($G$7=Source_Documents[LEA ID])*(Source_Documents[Program Code]="VLF"),0)),0)</f>
        <v>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1122059</v>
      </c>
      <c r="G55" s="92" cm="1">
        <f t="array" ref="G55">_xlfn.IFNA(INDEX(Source_Documents[AMOUNT],MATCH(1,($G$7=Source_Documents[LEA ID])*(Source_Documents[Program Code]="BLF"),0)),0)</f>
        <v>1122059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5142800</v>
      </c>
      <c r="G56" s="94">
        <f>SUM(G29:G55)</f>
        <v>1833825</v>
      </c>
      <c r="H56" s="94">
        <f>SUM(H29:H55)</f>
        <v>3308975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524950746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1751254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22837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27163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50000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3358975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F9D4-E3BB-4C8E-B8D0-A5ABA20C842D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1.2340000000000001E-3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1.4109999999999999E-3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42848366184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0.9466</v>
      </c>
      <c r="E7" s="64"/>
      <c r="F7" s="65" t="s">
        <v>35</v>
      </c>
      <c r="G7" s="89">
        <v>7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57108851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57108851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3657769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68909.028000000006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309677173</v>
      </c>
      <c r="G15" s="91">
        <f>IF(D10&gt;F15,F15,D10)</f>
        <v>57108851</v>
      </c>
      <c r="H15" s="91">
        <f>F15-G15</f>
        <v>252568322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6484.0259999999998</v>
      </c>
      <c r="F17" s="92" cm="1">
        <f t="array" ref="F17">INDEX(Source_Documents[AMOUNT],MATCH(1,($G$7=Source_Documents[LEA ID])*(Source_Documents[Program Code]="PPD"),0))</f>
        <v>29139212</v>
      </c>
      <c r="G17" s="92">
        <f>IF(D10-SUM(G15:G16)&gt;F17,F17,D10-SUM(G15:G16))</f>
        <v>0</v>
      </c>
      <c r="H17" s="92">
        <f>F17-G17</f>
        <v>29139212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31</v>
      </c>
      <c r="F18" s="92" cm="1">
        <f t="array" ref="F18">INDEX(Source_Documents[AMOUNT],MATCH(1,($G$7=Source_Documents[LEA ID])*(Source_Documents[Program Code]="PPM"),0))</f>
        <v>139314</v>
      </c>
      <c r="G18" s="92">
        <f>IF(D10-SUM(G15:G17)&gt;F18,F18,D10-SUM(G15:G17))</f>
        <v>0</v>
      </c>
      <c r="H18" s="92">
        <f>F18-G18</f>
        <v>139314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9919.3439999999991</v>
      </c>
      <c r="F20" s="92" cm="1">
        <f t="array" ref="F20">INDEX(Source_Documents[AMOUNT],MATCH(1,($G$7=Source_Documents[LEA ID])*(Source_Documents[Program Code]="PPF"),0))</f>
        <v>44577533</v>
      </c>
      <c r="G20" s="92">
        <f>IF(D10-SUM(G15:G19)&gt;F20,F20,D10-SUM(G15:G19))</f>
        <v>0</v>
      </c>
      <c r="H20" s="92">
        <f t="shared" ref="H20:H28" si="0">F20-G20</f>
        <v>44577533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882.98299999999995</v>
      </c>
      <c r="F21" s="92" cm="1">
        <f t="array" ref="F21">INDEX(Source_Documents[AMOUNT],MATCH(1,($G$7=Source_Documents[LEA ID])*(Source_Documents[Program Code]="PPH"),0))</f>
        <v>3968127</v>
      </c>
      <c r="G21" s="92">
        <f>IF(D10-SUM(G15:G20)&gt;F21,F21,D10-SUM(G15:G20))</f>
        <v>0</v>
      </c>
      <c r="H21" s="92">
        <f t="shared" si="0"/>
        <v>3968127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1245.7239999999999</v>
      </c>
      <c r="F22" s="92" cm="1">
        <f t="array" ref="F22">INDEX(Source_Documents[AMOUNT],MATCH(1,($G$7=Source_Documents[LEA ID])*(Source_Documents[Program Code]="PPG"),0))</f>
        <v>5598284</v>
      </c>
      <c r="G22" s="92">
        <f>IF(D10-SUM(G15:G21)&gt;F22,F22,D10-SUM(G15:G21))</f>
        <v>0</v>
      </c>
      <c r="H22" s="92">
        <f t="shared" si="0"/>
        <v>5598284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43.195999999999998</v>
      </c>
      <c r="F23" s="92" cm="1">
        <f t="array" ref="F23">INDEX(Source_Documents[AMOUNT],MATCH(1,($G$7=Source_Documents[LEA ID])*(Source_Documents[Program Code]="PPI"),0))</f>
        <v>194122</v>
      </c>
      <c r="G23" s="92">
        <f>IF(D10-SUM(G15:G22)&gt;F23,F23,D10-SUM(G15:G22))</f>
        <v>0</v>
      </c>
      <c r="H23" s="92">
        <f t="shared" si="0"/>
        <v>194122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214.417</v>
      </c>
      <c r="F24" s="92" cm="1">
        <f t="array" ref="F24">INDEX(Source_Documents[AMOUNT],MATCH(1,($G$7=Source_Documents[LEA ID])*(Source_Documents[Program Code]="PPN"),0))</f>
        <v>963590</v>
      </c>
      <c r="G24" s="92">
        <f>IF(D10-SUM(G15:G23)&gt;F24,F24,D10-SUM(G15:G23))</f>
        <v>0</v>
      </c>
      <c r="H24" s="92">
        <f t="shared" si="0"/>
        <v>963590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26.654</v>
      </c>
      <c r="F25" s="92" cm="1">
        <f t="array" ref="F25">_xlfn.IFNA(INDEX(Source_Documents[AMOUNT],MATCH(1,($G$7=Source_Documents[LEA ID])*(Source_Documents[Program Code]="PPp"),0)),0)</f>
        <v>119782</v>
      </c>
      <c r="G25" s="92">
        <f>IF(D10-SUM(G15:G24)&gt;F25,F25,D10-SUM(G15:G24))</f>
        <v>0</v>
      </c>
      <c r="H25" s="92">
        <f t="shared" si="0"/>
        <v>119782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3141.8670000000002</v>
      </c>
      <c r="F26" s="92" cm="1">
        <f t="array" ref="F26">INDEX(Source_Documents[AMOUNT],MATCH(1,($G$7=Source_Documents[LEA ID])*(Source_Documents[Program Code]="PPK"),0))</f>
        <v>14119550</v>
      </c>
      <c r="G26" s="92">
        <f>IF(D10-SUM(G15:G24)&gt;F26,F26,D10-SUM(G15:G24))</f>
        <v>0</v>
      </c>
      <c r="H26" s="92">
        <f t="shared" si="0"/>
        <v>14119550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1801.2850000000001</v>
      </c>
      <c r="F27" s="92" cm="1">
        <f t="array" ref="F27">INDEX(Source_Documents[AMOUNT],MATCH(1,($G$7=Source_Documents[LEA ID])*(Source_Documents[Program Code]="PPR"),0))</f>
        <v>8094975</v>
      </c>
      <c r="G27" s="92">
        <f>IF(D10-SUM(G15:G24)&gt;F27,F27,D10-SUM(G15:G24))</f>
        <v>0</v>
      </c>
      <c r="H27" s="92">
        <f t="shared" si="0"/>
        <v>8094975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4287.5609999999997</v>
      </c>
      <c r="F28" s="92" cm="1">
        <f t="array" ref="F28">INDEX(Source_Documents[AMOUNT],MATCH(1,($G$7=Source_Documents[LEA ID])*(Source_Documents[Program Code]="PPL"),0))</f>
        <v>19268297</v>
      </c>
      <c r="G28" s="92">
        <f>IF(D10-SUM(G15:G26)&gt;F28,F28,D10-SUM(G15:G26))</f>
        <v>0</v>
      </c>
      <c r="H28" s="92">
        <f t="shared" si="0"/>
        <v>19268297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96987.085000000006</v>
      </c>
      <c r="F29" s="93">
        <f>SUM(F15:F28)</f>
        <v>435859959</v>
      </c>
      <c r="G29" s="93">
        <f>SUM(G15:G28)</f>
        <v>57108851</v>
      </c>
      <c r="H29" s="93">
        <f>SUM(H15:H28)</f>
        <v>378751108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9892585</v>
      </c>
      <c r="G31" s="92">
        <v>0</v>
      </c>
      <c r="H31" s="92">
        <f t="shared" ref="H31:H52" si="1">F31-G31</f>
        <v>9892585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181126</v>
      </c>
      <c r="G33" s="92">
        <v>0</v>
      </c>
      <c r="H33" s="92">
        <f t="shared" si="1"/>
        <v>181126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233356</v>
      </c>
      <c r="G34" s="92">
        <v>0</v>
      </c>
      <c r="H34" s="92">
        <f t="shared" si="1"/>
        <v>233356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1427340</v>
      </c>
      <c r="G36" s="92">
        <v>0</v>
      </c>
      <c r="H36" s="92">
        <f t="shared" si="1"/>
        <v>1427340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26566</v>
      </c>
      <c r="G37" s="92">
        <v>0</v>
      </c>
      <c r="H37" s="92">
        <f t="shared" si="1"/>
        <v>26566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42580946</v>
      </c>
      <c r="G41" s="92">
        <v>0</v>
      </c>
      <c r="H41" s="92">
        <f t="shared" si="1"/>
        <v>42580946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1186589</v>
      </c>
      <c r="G43" s="92">
        <v>0</v>
      </c>
      <c r="H43" s="92">
        <f t="shared" si="1"/>
        <v>1186589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355197</v>
      </c>
      <c r="G45" s="92">
        <v>0</v>
      </c>
      <c r="H45" s="92">
        <f t="shared" si="1"/>
        <v>355197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7378959</v>
      </c>
      <c r="G46" s="92">
        <v>0</v>
      </c>
      <c r="H46" s="92">
        <f t="shared" si="1"/>
        <v>7378959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10243284</v>
      </c>
      <c r="G47" s="92">
        <v>0</v>
      </c>
      <c r="H47" s="92">
        <f t="shared" si="1"/>
        <v>10243284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20399451</v>
      </c>
      <c r="G48" s="92">
        <v>0</v>
      </c>
      <c r="H48" s="92">
        <f t="shared" si="1"/>
        <v>20399451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2148797</v>
      </c>
      <c r="G49" s="92">
        <v>0</v>
      </c>
      <c r="H49" s="92">
        <f t="shared" si="1"/>
        <v>2148797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288478</v>
      </c>
      <c r="G50" s="92">
        <v>0</v>
      </c>
      <c r="H50" s="92">
        <f t="shared" si="1"/>
        <v>288478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95077297</v>
      </c>
      <c r="G54" s="92" cm="1">
        <f t="array" ref="G54">_xlfn.IFNA(INDEX(Source_Documents[AMOUNT],MATCH(1,($G$7=Source_Documents[LEA ID])*(Source_Documents[Program Code]="VLF"),0)),0)</f>
        <v>54986957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40090340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29163159</v>
      </c>
      <c r="G55" s="92" cm="1">
        <f t="array" ref="G55">_xlfn.IFNA(INDEX(Source_Documents[AMOUNT],MATCH(1,($G$7=Source_Documents[LEA ID])*(Source_Documents[Program Code]="BLF"),0)),0)</f>
        <v>17835766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11327393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656443089</v>
      </c>
      <c r="G56" s="94">
        <f>SUM(G29:G55)</f>
        <v>129931574</v>
      </c>
      <c r="H56" s="94">
        <f>SUM(H29:H55)</f>
        <v>526511515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44495987567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-1533495985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114125398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28946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34430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198532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394163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656071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527167586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8D4A-DFBE-4AF8-914B-DC38F89334D8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1.1329999999999999E-3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1.119E-3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4355737642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0.94889999999999997</v>
      </c>
      <c r="E7" s="64"/>
      <c r="F7" s="65" t="s">
        <v>36</v>
      </c>
      <c r="G7" s="89">
        <v>8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5819489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5819489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176869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4874.6729999999998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21906782</v>
      </c>
      <c r="G15" s="91">
        <f>IF(D10&gt;F15,F15,D10)</f>
        <v>5819489</v>
      </c>
      <c r="H15" s="91">
        <f>F15-G15</f>
        <v>16087293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683.4</v>
      </c>
      <c r="F16" s="92" cm="1">
        <f t="array" ref="F16">INDEX(Source_Documents[AMOUNT],MATCH(1,($G$7=Source_Documents[LEA ID])*(Source_Documents[Program Code]="PPC"),0))</f>
        <v>3136478</v>
      </c>
      <c r="G16" s="92">
        <f>IF(D9-SUM(G13:G15)&gt;F16,F16,D9-SUM(G13:G15))</f>
        <v>0</v>
      </c>
      <c r="H16" s="92">
        <f>F16-G16</f>
        <v>3136478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526.93399999999997</v>
      </c>
      <c r="F17" s="92" cm="1">
        <f t="array" ref="F17">INDEX(Source_Documents[AMOUNT],MATCH(1,($G$7=Source_Documents[LEA ID])*(Source_Documents[Program Code]="PPD"),0))</f>
        <v>2368044</v>
      </c>
      <c r="G17" s="92">
        <f>IF(D10-SUM(G15:G16)&gt;F17,F17,D10-SUM(G15:G16))</f>
        <v>0</v>
      </c>
      <c r="H17" s="92">
        <f>F17-G17</f>
        <v>2368044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3</v>
      </c>
      <c r="F18" s="92" cm="1">
        <f t="array" ref="F18">INDEX(Source_Documents[AMOUNT],MATCH(1,($G$7=Source_Documents[LEA ID])*(Source_Documents[Program Code]="PPM"),0))</f>
        <v>13482</v>
      </c>
      <c r="G18" s="92">
        <f>IF(D10-SUM(G15:G17)&gt;F18,F18,D10-SUM(G15:G17))</f>
        <v>0</v>
      </c>
      <c r="H18" s="92">
        <f>F18-G18</f>
        <v>13482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1029.8679999999999</v>
      </c>
      <c r="F20" s="92" cm="1">
        <f t="array" ref="F20">INDEX(Source_Documents[AMOUNT],MATCH(1,($G$7=Source_Documents[LEA ID])*(Source_Documents[Program Code]="PPF"),0))</f>
        <v>4628227</v>
      </c>
      <c r="G20" s="92">
        <f>IF(D10-SUM(G15:G19)&gt;F20,F20,D10-SUM(G15:G19))</f>
        <v>0</v>
      </c>
      <c r="H20" s="92">
        <f t="shared" ref="H20:H28" si="0">F20-G20</f>
        <v>4628227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125.294</v>
      </c>
      <c r="F21" s="92" cm="1">
        <f t="array" ref="F21">INDEX(Source_Documents[AMOUNT],MATCH(1,($G$7=Source_Documents[LEA ID])*(Source_Documents[Program Code]="PPH"),0))</f>
        <v>563073</v>
      </c>
      <c r="G21" s="92">
        <f>IF(D10-SUM(G15:G20)&gt;F21,F21,D10-SUM(G15:G20))</f>
        <v>0</v>
      </c>
      <c r="H21" s="92">
        <f t="shared" si="0"/>
        <v>563073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120.648</v>
      </c>
      <c r="F22" s="92" cm="1">
        <f t="array" ref="F22">INDEX(Source_Documents[AMOUNT],MATCH(1,($G$7=Source_Documents[LEA ID])*(Source_Documents[Program Code]="PPG"),0))</f>
        <v>542191</v>
      </c>
      <c r="G22" s="92">
        <f>IF(D10-SUM(G15:G21)&gt;F22,F22,D10-SUM(G15:G21))</f>
        <v>0</v>
      </c>
      <c r="H22" s="92">
        <f t="shared" si="0"/>
        <v>542191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4.984</v>
      </c>
      <c r="F23" s="92" cm="1">
        <f t="array" ref="F23">INDEX(Source_Documents[AMOUNT],MATCH(1,($G$7=Source_Documents[LEA ID])*(Source_Documents[Program Code]="PPI"),0))</f>
        <v>22396</v>
      </c>
      <c r="G23" s="92">
        <f>IF(D10-SUM(G15:G22)&gt;F23,F23,D10-SUM(G15:G22))</f>
        <v>0</v>
      </c>
      <c r="H23" s="92">
        <f t="shared" si="0"/>
        <v>22396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22.504999999999999</v>
      </c>
      <c r="F24" s="92" cm="1">
        <f t="array" ref="F24">INDEX(Source_Documents[AMOUNT],MATCH(1,($G$7=Source_Documents[LEA ID])*(Source_Documents[Program Code]="PPN"),0))</f>
        <v>101135</v>
      </c>
      <c r="G24" s="92">
        <f>IF(D10-SUM(G15:G23)&gt;F24,F24,D10-SUM(G15:G23))</f>
        <v>0</v>
      </c>
      <c r="H24" s="92">
        <f t="shared" si="0"/>
        <v>101135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315.55700000000002</v>
      </c>
      <c r="F26" s="92" cm="1">
        <f t="array" ref="F26">INDEX(Source_Documents[AMOUNT],MATCH(1,($G$7=Source_Documents[LEA ID])*(Source_Documents[Program Code]="PPK"),0))</f>
        <v>1418113</v>
      </c>
      <c r="G26" s="92">
        <f>IF(D10-SUM(G15:G24)&gt;F26,F26,D10-SUM(G15:G24))</f>
        <v>0</v>
      </c>
      <c r="H26" s="92">
        <f t="shared" si="0"/>
        <v>1418113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239.57499999999999</v>
      </c>
      <c r="F27" s="92" cm="1">
        <f t="array" ref="F27">INDEX(Source_Documents[AMOUNT],MATCH(1,($G$7=Source_Documents[LEA ID])*(Source_Documents[Program Code]="PPR"),0))</f>
        <v>1076650</v>
      </c>
      <c r="G27" s="92">
        <f>IF(D10-SUM(G15:G24)&gt;F27,F27,D10-SUM(G15:G24))</f>
        <v>0</v>
      </c>
      <c r="H27" s="92">
        <f t="shared" si="0"/>
        <v>1076650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313.04399999999998</v>
      </c>
      <c r="F28" s="92" cm="1">
        <f t="array" ref="F28">INDEX(Source_Documents[AMOUNT],MATCH(1,($G$7=Source_Documents[LEA ID])*(Source_Documents[Program Code]="PPL"),0))</f>
        <v>1406819</v>
      </c>
      <c r="G28" s="92">
        <f>IF(D10-SUM(G15:G26)&gt;F28,F28,D10-SUM(G15:G26))</f>
        <v>0</v>
      </c>
      <c r="H28" s="92">
        <f t="shared" si="0"/>
        <v>1406819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8259.482</v>
      </c>
      <c r="F29" s="93">
        <f>SUM(F15:F28)</f>
        <v>37183390</v>
      </c>
      <c r="G29" s="93">
        <f>SUM(G15:G28)</f>
        <v>5819489</v>
      </c>
      <c r="H29" s="93">
        <f>SUM(H15:H28)</f>
        <v>31363901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2001513</v>
      </c>
      <c r="G31" s="92">
        <v>0</v>
      </c>
      <c r="H31" s="92">
        <f t="shared" ref="H31:H52" si="1">F31-G31</f>
        <v>2001513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15425</v>
      </c>
      <c r="G33" s="92">
        <v>0</v>
      </c>
      <c r="H33" s="92">
        <f t="shared" si="1"/>
        <v>15425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158602</v>
      </c>
      <c r="G36" s="92">
        <v>0</v>
      </c>
      <c r="H36" s="92">
        <f t="shared" si="1"/>
        <v>158602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15793</v>
      </c>
      <c r="G37" s="92">
        <v>0</v>
      </c>
      <c r="H37" s="92">
        <f t="shared" si="1"/>
        <v>15793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3647554</v>
      </c>
      <c r="G41" s="92">
        <v>0</v>
      </c>
      <c r="H41" s="92">
        <f t="shared" si="1"/>
        <v>3647554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105179</v>
      </c>
      <c r="G43" s="92">
        <v>0</v>
      </c>
      <c r="H43" s="92">
        <f t="shared" si="1"/>
        <v>105179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33972</v>
      </c>
      <c r="G45" s="92">
        <v>0</v>
      </c>
      <c r="H45" s="92">
        <f t="shared" si="1"/>
        <v>33972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637585</v>
      </c>
      <c r="G46" s="92">
        <v>0</v>
      </c>
      <c r="H46" s="92">
        <f t="shared" si="1"/>
        <v>637585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956808</v>
      </c>
      <c r="G47" s="92">
        <v>0</v>
      </c>
      <c r="H47" s="92">
        <f t="shared" si="1"/>
        <v>956808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1752060</v>
      </c>
      <c r="G48" s="92">
        <v>0</v>
      </c>
      <c r="H48" s="92">
        <f t="shared" si="1"/>
        <v>1752060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179487</v>
      </c>
      <c r="G49" s="92">
        <v>0</v>
      </c>
      <c r="H49" s="92">
        <f t="shared" si="1"/>
        <v>179487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178756</v>
      </c>
      <c r="G52" s="92">
        <v>0</v>
      </c>
      <c r="H52" s="92">
        <f t="shared" si="1"/>
        <v>178756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8464327</v>
      </c>
      <c r="G54" s="92" cm="1">
        <f t="array" ref="G54">_xlfn.IFNA(INDEX(Source_Documents[AMOUNT],MATCH(1,($G$7=Source_Documents[LEA ID])*(Source_Documents[Program Code]="VLF"),0)),0)</f>
        <v>5183513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3280814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2116082</v>
      </c>
      <c r="G55" s="92" cm="1">
        <f t="array" ref="G55">_xlfn.IFNA(INDEX(Source_Documents[AMOUNT],MATCH(1,($G$7=Source_Documents[LEA ID])*(Source_Documents[Program Code]="BLF"),0)),0)</f>
        <v>1815274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300808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57446533</v>
      </c>
      <c r="G56" s="94">
        <f>SUM(G29:G55)</f>
        <v>12818276</v>
      </c>
      <c r="H56" s="94">
        <f>SUM(H29:H55)</f>
        <v>44628257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4374028575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18290933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11678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23186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34864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44663121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DFCF-B7F8-4BB3-94E2-E58D9D638403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1.7440000000000001E-3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2.2729999999999998E-3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2108225973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0.97350000000000003</v>
      </c>
      <c r="E7" s="64"/>
      <c r="F7" s="65" t="s">
        <v>37</v>
      </c>
      <c r="G7" s="89">
        <v>9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2889720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2889720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71580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1953.2159999999999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8777752</v>
      </c>
      <c r="G15" s="91">
        <f>IF(D10&gt;F15,F15,D10)</f>
        <v>2889720</v>
      </c>
      <c r="H15" s="91">
        <f>F15-G15</f>
        <v>5888032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692.57600000000002</v>
      </c>
      <c r="F16" s="92" cm="1">
        <f t="array" ref="F16">INDEX(Source_Documents[AMOUNT],MATCH(1,($G$7=Source_Documents[LEA ID])*(Source_Documents[Program Code]="PPC"),0))</f>
        <v>3179401</v>
      </c>
      <c r="G16" s="92">
        <f>IF(D9-SUM(G13:G15)&gt;F16,F16,D9-SUM(G13:G15))</f>
        <v>0</v>
      </c>
      <c r="H16" s="92">
        <f>F16-G16</f>
        <v>3179401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239.63800000000001</v>
      </c>
      <c r="F17" s="92" cm="1">
        <f t="array" ref="F17">INDEX(Source_Documents[AMOUNT],MATCH(1,($G$7=Source_Documents[LEA ID])*(Source_Documents[Program Code]="PPD"),0))</f>
        <v>1076932</v>
      </c>
      <c r="G17" s="92">
        <f>IF(D10-SUM(G15:G16)&gt;F17,F17,D10-SUM(G15:G16))</f>
        <v>0</v>
      </c>
      <c r="H17" s="92">
        <f>F17-G17</f>
        <v>1076932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4</v>
      </c>
      <c r="F18" s="92" cm="1">
        <f t="array" ref="F18">INDEX(Source_Documents[AMOUNT],MATCH(1,($G$7=Source_Documents[LEA ID])*(Source_Documents[Program Code]="PPM"),0))</f>
        <v>17976</v>
      </c>
      <c r="G18" s="92">
        <f>IF(D10-SUM(G15:G17)&gt;F18,F18,D10-SUM(G15:G17))</f>
        <v>0</v>
      </c>
      <c r="H18" s="92">
        <f>F18-G18</f>
        <v>17976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389.34399999999999</v>
      </c>
      <c r="F20" s="92" cm="1">
        <f t="array" ref="F20">INDEX(Source_Documents[AMOUNT],MATCH(1,($G$7=Source_Documents[LEA ID])*(Source_Documents[Program Code]="PPF"),0))</f>
        <v>1749713</v>
      </c>
      <c r="G20" s="92">
        <f>IF(D10-SUM(G15:G19)&gt;F20,F20,D10-SUM(G15:G19))</f>
        <v>0</v>
      </c>
      <c r="H20" s="92">
        <f t="shared" ref="H20:H28" si="0">F20-G20</f>
        <v>1749713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29.388999999999999</v>
      </c>
      <c r="F21" s="92" cm="1">
        <f t="array" ref="F21">INDEX(Source_Documents[AMOUNT],MATCH(1,($G$7=Source_Documents[LEA ID])*(Source_Documents[Program Code]="PPH"),0))</f>
        <v>132074</v>
      </c>
      <c r="G21" s="92">
        <f>IF(D10-SUM(G15:G20)&gt;F21,F21,D10-SUM(G15:G20))</f>
        <v>0</v>
      </c>
      <c r="H21" s="92">
        <f t="shared" si="0"/>
        <v>132074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72.679000000000002</v>
      </c>
      <c r="F22" s="92" cm="1">
        <f t="array" ref="F22">INDEX(Source_Documents[AMOUNT],MATCH(1,($G$7=Source_Documents[LEA ID])*(Source_Documents[Program Code]="PPG"),0))</f>
        <v>326621</v>
      </c>
      <c r="G22" s="92">
        <f>IF(D10-SUM(G15:G21)&gt;F22,F22,D10-SUM(G15:G21))</f>
        <v>0</v>
      </c>
      <c r="H22" s="92">
        <f t="shared" si="0"/>
        <v>326621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2.3170000000000002</v>
      </c>
      <c r="F23" s="92" cm="1">
        <f t="array" ref="F23">INDEX(Source_Documents[AMOUNT],MATCH(1,($G$7=Source_Documents[LEA ID])*(Source_Documents[Program Code]="PPI"),0))</f>
        <v>10411</v>
      </c>
      <c r="G23" s="92">
        <f>IF(D10-SUM(G15:G22)&gt;F23,F23,D10-SUM(G15:G22))</f>
        <v>0</v>
      </c>
      <c r="H23" s="92">
        <f t="shared" si="0"/>
        <v>10411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9.11</v>
      </c>
      <c r="F24" s="92" cm="1">
        <f t="array" ref="F24">INDEX(Source_Documents[AMOUNT],MATCH(1,($G$7=Source_Documents[LEA ID])*(Source_Documents[Program Code]="PPN"),0))</f>
        <v>40940</v>
      </c>
      <c r="G24" s="92">
        <f>IF(D10-SUM(G15:G23)&gt;F24,F24,D10-SUM(G15:G23))</f>
        <v>0</v>
      </c>
      <c r="H24" s="92">
        <f t="shared" si="0"/>
        <v>40940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171.102</v>
      </c>
      <c r="F26" s="92" cm="1">
        <f t="array" ref="F26">INDEX(Source_Documents[AMOUNT],MATCH(1,($G$7=Source_Documents[LEA ID])*(Source_Documents[Program Code]="PPK"),0))</f>
        <v>768932</v>
      </c>
      <c r="G26" s="92">
        <f>IF(D10-SUM(G15:G24)&gt;F26,F26,D10-SUM(G15:G24))</f>
        <v>0</v>
      </c>
      <c r="H26" s="92">
        <f t="shared" si="0"/>
        <v>768932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124.345</v>
      </c>
      <c r="F27" s="92" cm="1">
        <f t="array" ref="F27">INDEX(Source_Documents[AMOUNT],MATCH(1,($G$7=Source_Documents[LEA ID])*(Source_Documents[Program Code]="PPR"),0))</f>
        <v>558806</v>
      </c>
      <c r="G27" s="92">
        <f>IF(D10-SUM(G15:G24)&gt;F27,F27,D10-SUM(G15:G24))</f>
        <v>0</v>
      </c>
      <c r="H27" s="92">
        <f t="shared" si="0"/>
        <v>558806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125.32599999999999</v>
      </c>
      <c r="F28" s="92" cm="1">
        <f t="array" ref="F28">INDEX(Source_Documents[AMOUNT],MATCH(1,($G$7=Source_Documents[LEA ID])*(Source_Documents[Program Code]="PPL"),0))</f>
        <v>563216</v>
      </c>
      <c r="G28" s="92">
        <f>IF(D10-SUM(G15:G26)&gt;F28,F28,D10-SUM(G15:G26))</f>
        <v>0</v>
      </c>
      <c r="H28" s="92">
        <f t="shared" si="0"/>
        <v>563216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3813.0419999999999</v>
      </c>
      <c r="F29" s="93">
        <f>SUM(F15:F28)</f>
        <v>17202774</v>
      </c>
      <c r="G29" s="93">
        <f>SUM(G15:G28)</f>
        <v>2889720</v>
      </c>
      <c r="H29" s="93">
        <f>SUM(H15:H28)</f>
        <v>14313054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683368</v>
      </c>
      <c r="G31" s="92">
        <v>0</v>
      </c>
      <c r="H31" s="92">
        <f t="shared" ref="H31:H52" si="1">F31-G31</f>
        <v>683368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7121</v>
      </c>
      <c r="G33" s="92">
        <v>0</v>
      </c>
      <c r="H33" s="92">
        <f t="shared" si="1"/>
        <v>7121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35837</v>
      </c>
      <c r="G36" s="92">
        <v>0</v>
      </c>
      <c r="H36" s="92">
        <f t="shared" si="1"/>
        <v>35837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9956</v>
      </c>
      <c r="G37" s="92">
        <v>0</v>
      </c>
      <c r="H37" s="92">
        <f t="shared" si="1"/>
        <v>9956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1546823</v>
      </c>
      <c r="G41" s="92">
        <v>0</v>
      </c>
      <c r="H41" s="92">
        <f t="shared" si="1"/>
        <v>1546823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43607</v>
      </c>
      <c r="G43" s="92">
        <v>0</v>
      </c>
      <c r="H43" s="92">
        <f t="shared" si="1"/>
        <v>43607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13761</v>
      </c>
      <c r="G45" s="92">
        <v>0</v>
      </c>
      <c r="H45" s="92">
        <f t="shared" si="1"/>
        <v>13761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276035</v>
      </c>
      <c r="G46" s="92">
        <v>0</v>
      </c>
      <c r="H46" s="92">
        <f t="shared" si="1"/>
        <v>276035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519823</v>
      </c>
      <c r="G47" s="92">
        <v>0</v>
      </c>
      <c r="H47" s="92">
        <f t="shared" si="1"/>
        <v>519823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791789</v>
      </c>
      <c r="G48" s="92">
        <v>0</v>
      </c>
      <c r="H48" s="92">
        <f t="shared" si="1"/>
        <v>791789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86819</v>
      </c>
      <c r="G49" s="92">
        <v>0</v>
      </c>
      <c r="H49" s="92">
        <f t="shared" si="1"/>
        <v>86819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97090</v>
      </c>
      <c r="G52" s="92">
        <v>0</v>
      </c>
      <c r="H52" s="92">
        <f t="shared" si="1"/>
        <v>97090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3907599</v>
      </c>
      <c r="G54" s="92" cm="1">
        <f t="array" ref="G54">_xlfn.IFNA(INDEX(Source_Documents[AMOUNT],MATCH(1,($G$7=Source_Documents[LEA ID])*(Source_Documents[Program Code]="VLF"),0)),0)</f>
        <v>3459579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448020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976900</v>
      </c>
      <c r="G55" s="92" cm="1">
        <f t="array" ref="G55">_xlfn.IFNA(INDEX(Source_Documents[AMOUNT],MATCH(1,($G$7=Source_Documents[LEA ID])*(Source_Documents[Program Code]="BLF"),0)),0)</f>
        <v>864916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111984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26199302</v>
      </c>
      <c r="G56" s="94">
        <f>SUM(G29:G55)</f>
        <v>7214215</v>
      </c>
      <c r="H56" s="94">
        <f>SUM(H29:H55)</f>
        <v>18985087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2200967064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-85969763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6771328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18985087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B07B-2796-4E61-A557-3D2763EE1B26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1.279E-3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6.5600000000000001E-4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1039323470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0.93069999999999997</v>
      </c>
      <c r="E7" s="64"/>
      <c r="F7" s="65" t="s">
        <v>38</v>
      </c>
      <c r="G7" s="89">
        <v>10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1361956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1361956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2943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1500.5160000000001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6743317</v>
      </c>
      <c r="G15" s="91">
        <f>IF(D10&gt;F15,F15,D10)</f>
        <v>1361956</v>
      </c>
      <c r="H15" s="91">
        <f>F15-G15</f>
        <v>5381361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865.38699999999994</v>
      </c>
      <c r="F16" s="92" cm="1">
        <f t="array" ref="F16">INDEX(Source_Documents[AMOUNT],MATCH(1,($G$7=Source_Documents[LEA ID])*(Source_Documents[Program Code]="PPC"),0))</f>
        <v>3970174</v>
      </c>
      <c r="G16" s="92">
        <f>IF(D9-SUM(G13:G15)&gt;F16,F16,D9-SUM(G13:G15))</f>
        <v>0</v>
      </c>
      <c r="H16" s="92">
        <f>F16-G16</f>
        <v>3970174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207.24299999999999</v>
      </c>
      <c r="F17" s="92" cm="1">
        <f t="array" ref="F17">INDEX(Source_Documents[AMOUNT],MATCH(1,($G$7=Source_Documents[LEA ID])*(Source_Documents[Program Code]="PPD"),0))</f>
        <v>931348</v>
      </c>
      <c r="G17" s="92">
        <f>IF(D10-SUM(G15:G16)&gt;F17,F17,D10-SUM(G15:G16))</f>
        <v>0</v>
      </c>
      <c r="H17" s="92">
        <f>F17-G17</f>
        <v>931348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145.083</v>
      </c>
      <c r="F20" s="92" cm="1">
        <f t="array" ref="F20">INDEX(Source_Documents[AMOUNT],MATCH(1,($G$7=Source_Documents[LEA ID])*(Source_Documents[Program Code]="PPF"),0))</f>
        <v>652002</v>
      </c>
      <c r="G20" s="92">
        <f>IF(D10-SUM(G15:G19)&gt;F20,F20,D10-SUM(G15:G19))</f>
        <v>0</v>
      </c>
      <c r="H20" s="92">
        <f t="shared" ref="H20:H28" si="0">F20-G20</f>
        <v>652002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9.9440000000000008</v>
      </c>
      <c r="F21" s="92" cm="1">
        <f t="array" ref="F21">INDEX(Source_Documents[AMOUNT],MATCH(1,($G$7=Source_Documents[LEA ID])*(Source_Documents[Program Code]="PPH"),0))</f>
        <v>44690</v>
      </c>
      <c r="G21" s="92">
        <f>IF(D10-SUM(G15:G20)&gt;F21,F21,D10-SUM(G15:G20))</f>
        <v>0</v>
      </c>
      <c r="H21" s="92">
        <f t="shared" si="0"/>
        <v>44690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4.3609999999999998</v>
      </c>
      <c r="F22" s="92" cm="1">
        <f t="array" ref="F22">INDEX(Source_Documents[AMOUNT],MATCH(1,($G$7=Source_Documents[LEA ID])*(Source_Documents[Program Code]="PPG"),0))</f>
        <v>19597</v>
      </c>
      <c r="G22" s="92">
        <f>IF(D10-SUM(G15:G21)&gt;F22,F22,D10-SUM(G15:G21))</f>
        <v>0</v>
      </c>
      <c r="H22" s="92">
        <f t="shared" si="0"/>
        <v>19597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1.111</v>
      </c>
      <c r="F23" s="92" cm="1">
        <f t="array" ref="F23">INDEX(Source_Documents[AMOUNT],MATCH(1,($G$7=Source_Documents[LEA ID])*(Source_Documents[Program Code]="PPI"),0))</f>
        <v>4995</v>
      </c>
      <c r="G23" s="92">
        <f>IF(D10-SUM(G15:G22)&gt;F23,F23,D10-SUM(G15:G22))</f>
        <v>0</v>
      </c>
      <c r="H23" s="92">
        <f t="shared" si="0"/>
        <v>4995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3.0569999999999999</v>
      </c>
      <c r="F24" s="92" cm="1">
        <f t="array" ref="F24">INDEX(Source_Documents[AMOUNT],MATCH(1,($G$7=Source_Documents[LEA ID])*(Source_Documents[Program Code]="PPN"),0))</f>
        <v>13740</v>
      </c>
      <c r="G24" s="92">
        <f>IF(D10-SUM(G15:G23)&gt;F24,F24,D10-SUM(G15:G23))</f>
        <v>0</v>
      </c>
      <c r="H24" s="92">
        <f t="shared" si="0"/>
        <v>13740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1.827</v>
      </c>
      <c r="F25" s="92" cm="1">
        <f t="array" ref="F25">_xlfn.IFNA(INDEX(Source_Documents[AMOUNT],MATCH(1,($G$7=Source_Documents[LEA ID])*(Source_Documents[Program Code]="PPp"),0)),0)</f>
        <v>8209</v>
      </c>
      <c r="G25" s="92">
        <f>IF(D10-SUM(G15:G24)&gt;F25,F25,D10-SUM(G15:G24))</f>
        <v>0</v>
      </c>
      <c r="H25" s="92">
        <f t="shared" si="0"/>
        <v>8209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135.93100000000001</v>
      </c>
      <c r="F26" s="92" cm="1">
        <f t="array" ref="F26">INDEX(Source_Documents[AMOUNT],MATCH(1,($G$7=Source_Documents[LEA ID])*(Source_Documents[Program Code]="PPK"),0))</f>
        <v>610874</v>
      </c>
      <c r="G26" s="92">
        <f>IF(D10-SUM(G15:G24)&gt;F26,F26,D10-SUM(G15:G24))</f>
        <v>0</v>
      </c>
      <c r="H26" s="92">
        <f t="shared" si="0"/>
        <v>610874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52.585000000000001</v>
      </c>
      <c r="F27" s="92" cm="1">
        <f t="array" ref="F27">INDEX(Source_Documents[AMOUNT],MATCH(1,($G$7=Source_Documents[LEA ID])*(Source_Documents[Program Code]="PPR"),0))</f>
        <v>236317</v>
      </c>
      <c r="G27" s="92">
        <f>IF(D10-SUM(G15:G24)&gt;F27,F27,D10-SUM(G15:G24))</f>
        <v>0</v>
      </c>
      <c r="H27" s="92">
        <f t="shared" si="0"/>
        <v>236317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114.861</v>
      </c>
      <c r="F28" s="92" cm="1">
        <f t="array" ref="F28">INDEX(Source_Documents[AMOUNT],MATCH(1,($G$7=Source_Documents[LEA ID])*(Source_Documents[Program Code]="PPL"),0))</f>
        <v>516186</v>
      </c>
      <c r="G28" s="92">
        <f>IF(D10-SUM(G15:G26)&gt;F28,F28,D10-SUM(G15:G26))</f>
        <v>0</v>
      </c>
      <c r="H28" s="92">
        <f t="shared" si="0"/>
        <v>516186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3041.9059999999999</v>
      </c>
      <c r="F29" s="93">
        <f>SUM(F15:F28)</f>
        <v>13751449</v>
      </c>
      <c r="G29" s="93">
        <f>SUM(G15:G28)</f>
        <v>1361956</v>
      </c>
      <c r="H29" s="93">
        <f>SUM(H15:H28)</f>
        <v>12389493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202902</v>
      </c>
      <c r="G31" s="92">
        <v>0</v>
      </c>
      <c r="H31" s="92">
        <f t="shared" ref="H31:H52" si="1">F31-G31</f>
        <v>202902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5681</v>
      </c>
      <c r="G33" s="92">
        <v>0</v>
      </c>
      <c r="H33" s="92">
        <f t="shared" si="1"/>
        <v>5681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163110</v>
      </c>
      <c r="G36" s="92">
        <v>0</v>
      </c>
      <c r="H36" s="92">
        <f t="shared" si="1"/>
        <v>163110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25713</v>
      </c>
      <c r="G37" s="92">
        <v>0</v>
      </c>
      <c r="H37" s="92">
        <f t="shared" si="1"/>
        <v>25713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886472</v>
      </c>
      <c r="G41" s="92">
        <v>0</v>
      </c>
      <c r="H41" s="92">
        <f t="shared" si="1"/>
        <v>886472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26650</v>
      </c>
      <c r="G43" s="92">
        <v>0</v>
      </c>
      <c r="H43" s="92">
        <f t="shared" si="1"/>
        <v>26650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10751</v>
      </c>
      <c r="G45" s="92">
        <v>0</v>
      </c>
      <c r="H45" s="92">
        <f t="shared" si="1"/>
        <v>10751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157065</v>
      </c>
      <c r="G46" s="92">
        <v>0</v>
      </c>
      <c r="H46" s="92">
        <f t="shared" si="1"/>
        <v>157065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442341</v>
      </c>
      <c r="G47" s="92">
        <v>0</v>
      </c>
      <c r="H47" s="92">
        <f t="shared" si="1"/>
        <v>442341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635149</v>
      </c>
      <c r="G48" s="92">
        <v>0</v>
      </c>
      <c r="H48" s="92">
        <f t="shared" si="1"/>
        <v>635149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70388</v>
      </c>
      <c r="G49" s="92">
        <v>0</v>
      </c>
      <c r="H49" s="92">
        <f t="shared" si="1"/>
        <v>70388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3117348</v>
      </c>
      <c r="G54" s="92" cm="1">
        <f t="array" ref="G54">_xlfn.IFNA(INDEX(Source_Documents[AMOUNT],MATCH(1,($G$7=Source_Documents[LEA ID])*(Source_Documents[Program Code]="VLF"),0)),0)</f>
        <v>1400275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1717073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779337</v>
      </c>
      <c r="G55" s="92" cm="1">
        <f t="array" ref="G55">_xlfn.IFNA(INDEX(Source_Documents[AMOUNT],MATCH(1,($G$7=Source_Documents[LEA ID])*(Source_Documents[Program Code]="BLF"),0)),0)</f>
        <v>469772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309565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20274356</v>
      </c>
      <c r="G56" s="94">
        <f>SUM(G29:G55)</f>
        <v>3232003</v>
      </c>
      <c r="H56" s="94">
        <f>SUM(H29:H55)</f>
        <v>17042353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1041273160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1949690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45674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54326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45110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89562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234672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17277025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497E-039A-45F1-9BEB-B306C116C29F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9.2699999999999998E-4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1.632E-3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3735610899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0.93369999999999997</v>
      </c>
      <c r="E7" s="64"/>
      <c r="F7" s="65" t="s">
        <v>39</v>
      </c>
      <c r="G7" s="89">
        <v>11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4911019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4911019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171300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1373.461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6172335</v>
      </c>
      <c r="G15" s="91">
        <f>IF(D10&gt;F15,F15,D10)</f>
        <v>4911019</v>
      </c>
      <c r="H15" s="91">
        <f>F15-G15</f>
        <v>1261316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117.524</v>
      </c>
      <c r="F16" s="92" cm="1">
        <f t="array" ref="F16">INDEX(Source_Documents[AMOUNT],MATCH(1,($G$7=Source_Documents[LEA ID])*(Source_Documents[Program Code]="PPC"),0))</f>
        <v>539249</v>
      </c>
      <c r="G16" s="92">
        <f>IF(D9-SUM(G13:G15)&gt;F16,F16,D9-SUM(G13:G15))</f>
        <v>0</v>
      </c>
      <c r="H16" s="92">
        <f>F16-G16</f>
        <v>539249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131.34800000000001</v>
      </c>
      <c r="F17" s="92" cm="1">
        <f t="array" ref="F17">INDEX(Source_Documents[AMOUNT],MATCH(1,($G$7=Source_Documents[LEA ID])*(Source_Documents[Program Code]="PPD"),0))</f>
        <v>590280</v>
      </c>
      <c r="G17" s="92">
        <f>IF(D10-SUM(G15:G16)&gt;F17,F17,D10-SUM(G15:G16))</f>
        <v>0</v>
      </c>
      <c r="H17" s="92">
        <f>F17-G17</f>
        <v>590280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208.07300000000001</v>
      </c>
      <c r="F20" s="92" cm="1">
        <f t="array" ref="F20">INDEX(Source_Documents[AMOUNT],MATCH(1,($G$7=Source_Documents[LEA ID])*(Source_Documents[Program Code]="PPF"),0))</f>
        <v>935078</v>
      </c>
      <c r="G20" s="92">
        <f>IF(D10-SUM(G15:G19)&gt;F20,F20,D10-SUM(G15:G19))</f>
        <v>0</v>
      </c>
      <c r="H20" s="92">
        <f t="shared" ref="H20:H28" si="0">F20-G20</f>
        <v>935078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10.478</v>
      </c>
      <c r="F21" s="92" cm="1">
        <f t="array" ref="F21">INDEX(Source_Documents[AMOUNT],MATCH(1,($G$7=Source_Documents[LEA ID])*(Source_Documents[Program Code]="PPH"),0))</f>
        <v>47087</v>
      </c>
      <c r="G21" s="92">
        <f>IF(D10-SUM(G15:G20)&gt;F21,F21,D10-SUM(G15:G20))</f>
        <v>0</v>
      </c>
      <c r="H21" s="92">
        <f t="shared" si="0"/>
        <v>47087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45.061</v>
      </c>
      <c r="F22" s="92" cm="1">
        <f t="array" ref="F22">INDEX(Source_Documents[AMOUNT],MATCH(1,($G$7=Source_Documents[LEA ID])*(Source_Documents[Program Code]="PPG"),0))</f>
        <v>202505</v>
      </c>
      <c r="G22" s="92">
        <f>IF(D10-SUM(G15:G21)&gt;F22,F22,D10-SUM(G15:G21))</f>
        <v>0</v>
      </c>
      <c r="H22" s="92">
        <f t="shared" si="0"/>
        <v>202505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1.4339999999999999</v>
      </c>
      <c r="F23" s="92" cm="1">
        <f t="array" ref="F23">INDEX(Source_Documents[AMOUNT],MATCH(1,($G$7=Source_Documents[LEA ID])*(Source_Documents[Program Code]="PPI"),0))</f>
        <v>6447</v>
      </c>
      <c r="G23" s="92">
        <f>IF(D10-SUM(G15:G22)&gt;F23,F23,D10-SUM(G15:G22))</f>
        <v>0</v>
      </c>
      <c r="H23" s="92">
        <f t="shared" si="0"/>
        <v>6447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4.68</v>
      </c>
      <c r="F24" s="92" cm="1">
        <f t="array" ref="F24">INDEX(Source_Documents[AMOUNT],MATCH(1,($G$7=Source_Documents[LEA ID])*(Source_Documents[Program Code]="PPN"),0))</f>
        <v>21031</v>
      </c>
      <c r="G24" s="92">
        <f>IF(D10-SUM(G15:G23)&gt;F24,F24,D10-SUM(G15:G23))</f>
        <v>0</v>
      </c>
      <c r="H24" s="92">
        <f t="shared" si="0"/>
        <v>21031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0.245</v>
      </c>
      <c r="F25" s="92" cm="1">
        <f t="array" ref="F25">_xlfn.IFNA(INDEX(Source_Documents[AMOUNT],MATCH(1,($G$7=Source_Documents[LEA ID])*(Source_Documents[Program Code]="PPp"),0)),0)</f>
        <v>1100</v>
      </c>
      <c r="G25" s="92">
        <f>IF(D10-SUM(G15:G24)&gt;F25,F25,D10-SUM(G15:G24))</f>
        <v>0</v>
      </c>
      <c r="H25" s="92">
        <f t="shared" si="0"/>
        <v>1100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101.708</v>
      </c>
      <c r="F26" s="92" cm="1">
        <f t="array" ref="F26">INDEX(Source_Documents[AMOUNT],MATCH(1,($G$7=Source_Documents[LEA ID])*(Source_Documents[Program Code]="PPK"),0))</f>
        <v>457076</v>
      </c>
      <c r="G26" s="92">
        <f>IF(D10-SUM(G15:G24)&gt;F26,F26,D10-SUM(G15:G24))</f>
        <v>0</v>
      </c>
      <c r="H26" s="92">
        <f t="shared" si="0"/>
        <v>457076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83.058000000000007</v>
      </c>
      <c r="F27" s="92" cm="1">
        <f t="array" ref="F27">INDEX(Source_Documents[AMOUNT],MATCH(1,($G$7=Source_Documents[LEA ID])*(Source_Documents[Program Code]="PPR"),0))</f>
        <v>373260</v>
      </c>
      <c r="G27" s="92">
        <f>IF(D10-SUM(G15:G24)&gt;F27,F27,D10-SUM(G15:G24))</f>
        <v>0</v>
      </c>
      <c r="H27" s="92">
        <f t="shared" si="0"/>
        <v>373260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86.457999999999998</v>
      </c>
      <c r="F28" s="92" cm="1">
        <f t="array" ref="F28">INDEX(Source_Documents[AMOUNT],MATCH(1,($G$7=Source_Documents[LEA ID])*(Source_Documents[Program Code]="PPL"),0))</f>
        <v>388543</v>
      </c>
      <c r="G28" s="92">
        <f>IF(D10-SUM(G15:G26)&gt;F28,F28,D10-SUM(G15:G26))</f>
        <v>0</v>
      </c>
      <c r="H28" s="92">
        <f t="shared" si="0"/>
        <v>388543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2163.5279999999998</v>
      </c>
      <c r="F29" s="93">
        <f>SUM(F15:F28)</f>
        <v>9733991</v>
      </c>
      <c r="G29" s="93">
        <f>SUM(G15:G28)</f>
        <v>4911019</v>
      </c>
      <c r="H29" s="93">
        <f>SUM(H15:H28)</f>
        <v>4822972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422291</v>
      </c>
      <c r="G31" s="92">
        <v>0</v>
      </c>
      <c r="H31" s="92">
        <f t="shared" ref="H31:H52" si="1">F31-G31</f>
        <v>422291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4040</v>
      </c>
      <c r="G33" s="92">
        <v>0</v>
      </c>
      <c r="H33" s="92">
        <f t="shared" si="1"/>
        <v>4040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115431</v>
      </c>
      <c r="G36" s="92">
        <v>0</v>
      </c>
      <c r="H36" s="92">
        <f t="shared" si="1"/>
        <v>115431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10615</v>
      </c>
      <c r="G37" s="92">
        <v>0</v>
      </c>
      <c r="H37" s="92">
        <f t="shared" si="1"/>
        <v>10615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1050900</v>
      </c>
      <c r="G41" s="92">
        <v>0</v>
      </c>
      <c r="H41" s="92">
        <f t="shared" si="1"/>
        <v>1050900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29066</v>
      </c>
      <c r="G43" s="92">
        <v>0</v>
      </c>
      <c r="H43" s="92">
        <f t="shared" si="1"/>
        <v>29066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8600</v>
      </c>
      <c r="G45" s="92">
        <v>0</v>
      </c>
      <c r="H45" s="92">
        <f t="shared" si="1"/>
        <v>8600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187756</v>
      </c>
      <c r="G46" s="92">
        <v>0</v>
      </c>
      <c r="H46" s="92">
        <f t="shared" si="1"/>
        <v>187756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426193</v>
      </c>
      <c r="G47" s="92">
        <v>0</v>
      </c>
      <c r="H47" s="92">
        <f t="shared" si="1"/>
        <v>426193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465458</v>
      </c>
      <c r="G48" s="92">
        <v>0</v>
      </c>
      <c r="H48" s="92">
        <f t="shared" si="1"/>
        <v>465458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66963</v>
      </c>
      <c r="G49" s="92">
        <v>0</v>
      </c>
      <c r="H49" s="92">
        <f t="shared" si="1"/>
        <v>66963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72000</v>
      </c>
      <c r="G51" s="92">
        <v>0</v>
      </c>
      <c r="H51" s="92">
        <f t="shared" si="1"/>
        <v>72000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79592</v>
      </c>
      <c r="G52" s="92">
        <v>0</v>
      </c>
      <c r="H52" s="92">
        <f t="shared" si="1"/>
        <v>79592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3516969</v>
      </c>
      <c r="G54" s="92" cm="1">
        <f t="array" ref="G54">_xlfn.IFNA(INDEX(Source_Documents[AMOUNT],MATCH(1,($G$7=Source_Documents[LEA ID])*(Source_Documents[Program Code]="VLF"),0)),0)</f>
        <v>3516969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3824684</v>
      </c>
      <c r="G55" s="92" cm="1">
        <f t="array" ref="G55">_xlfn.IFNA(INDEX(Source_Documents[AMOUNT],MATCH(1,($G$7=Source_Documents[LEA ID])*(Source_Documents[Program Code]="BLF"),0)),0)</f>
        <v>3824684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20014549</v>
      </c>
      <c r="G56" s="94">
        <f>SUM(G29:G55)</f>
        <v>12252672</v>
      </c>
      <c r="H56" s="94">
        <f>SUM(H29:H55)</f>
        <v>7761877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3752756358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17145459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7761877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7A06-581C-4F62-BD0E-99205662AE99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7.4200000000000004E-4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1.7420000000000001E-3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50122161070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0.97540000000000004</v>
      </c>
      <c r="E7" s="64"/>
      <c r="F7" s="65" t="s">
        <v>40</v>
      </c>
      <c r="G7" s="89">
        <v>12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68835932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68835932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6404135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55589.571000000004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249819530</v>
      </c>
      <c r="G15" s="91">
        <f>IF(D10&gt;F15,F15,D10)</f>
        <v>68835932</v>
      </c>
      <c r="H15" s="91">
        <f>F15-G15</f>
        <v>180983598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5445.1629999999996</v>
      </c>
      <c r="F17" s="92" cm="1">
        <f t="array" ref="F17">INDEX(Source_Documents[AMOUNT],MATCH(1,($G$7=Source_Documents[LEA ID])*(Source_Documents[Program Code]="PPD"),0))</f>
        <v>24470565</v>
      </c>
      <c r="G17" s="92">
        <f>IF(D10-SUM(G15:G16)&gt;F17,F17,D10-SUM(G15:G16))</f>
        <v>0</v>
      </c>
      <c r="H17" s="92">
        <f>F17-G17</f>
        <v>24470565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20</v>
      </c>
      <c r="F18" s="92" cm="1">
        <f t="array" ref="F18">INDEX(Source_Documents[AMOUNT],MATCH(1,($G$7=Source_Documents[LEA ID])*(Source_Documents[Program Code]="PPM"),0))</f>
        <v>89880</v>
      </c>
      <c r="G18" s="92">
        <f>IF(D10-SUM(G15:G17)&gt;F18,F18,D10-SUM(G15:G17))</f>
        <v>0</v>
      </c>
      <c r="H18" s="92">
        <f>F18-G18</f>
        <v>89880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8059.4549999999999</v>
      </c>
      <c r="F20" s="92" cm="1">
        <f t="array" ref="F20">INDEX(Source_Documents[AMOUNT],MATCH(1,($G$7=Source_Documents[LEA ID])*(Source_Documents[Program Code]="PPF"),0))</f>
        <v>36219190</v>
      </c>
      <c r="G20" s="92">
        <f>IF(D10-SUM(G15:G19)&gt;F20,F20,D10-SUM(G15:G19))</f>
        <v>0</v>
      </c>
      <c r="H20" s="92">
        <f t="shared" ref="H20:H28" si="0">F20-G20</f>
        <v>36219190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1400.606</v>
      </c>
      <c r="F21" s="92" cm="1">
        <f t="array" ref="F21">INDEX(Source_Documents[AMOUNT],MATCH(1,($G$7=Source_Documents[LEA ID])*(Source_Documents[Program Code]="PPH"),0))</f>
        <v>6294321</v>
      </c>
      <c r="G21" s="92">
        <f>IF(D10-SUM(G15:G20)&gt;F21,F21,D10-SUM(G15:G20))</f>
        <v>0</v>
      </c>
      <c r="H21" s="92">
        <f t="shared" si="0"/>
        <v>6294321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1143.973</v>
      </c>
      <c r="F22" s="92" cm="1">
        <f t="array" ref="F22">INDEX(Source_Documents[AMOUNT],MATCH(1,($G$7=Source_Documents[LEA ID])*(Source_Documents[Program Code]="PPG"),0))</f>
        <v>5141015</v>
      </c>
      <c r="G22" s="92">
        <f>IF(D10-SUM(G15:G21)&gt;F22,F22,D10-SUM(G15:G21))</f>
        <v>0</v>
      </c>
      <c r="H22" s="92">
        <f t="shared" si="0"/>
        <v>5141015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35.326999999999998</v>
      </c>
      <c r="F23" s="92" cm="1">
        <f t="array" ref="F23">INDEX(Source_Documents[AMOUNT],MATCH(1,($G$7=Source_Documents[LEA ID])*(Source_Documents[Program Code]="PPI"),0))</f>
        <v>158761</v>
      </c>
      <c r="G23" s="92">
        <f>IF(D10-SUM(G15:G22)&gt;F23,F23,D10-SUM(G15:G22))</f>
        <v>0</v>
      </c>
      <c r="H23" s="92">
        <f t="shared" si="0"/>
        <v>158761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174.899</v>
      </c>
      <c r="F24" s="92" cm="1">
        <f t="array" ref="F24">INDEX(Source_Documents[AMOUNT],MATCH(1,($G$7=Source_Documents[LEA ID])*(Source_Documents[Program Code]="PPN"),0))</f>
        <v>785995</v>
      </c>
      <c r="G24" s="92">
        <f>IF(D10-SUM(G15:G23)&gt;F24,F24,D10-SUM(G15:G23))</f>
        <v>0</v>
      </c>
      <c r="H24" s="92">
        <f t="shared" si="0"/>
        <v>785995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55.652000000000001</v>
      </c>
      <c r="F25" s="92" cm="1">
        <f t="array" ref="F25">_xlfn.IFNA(INDEX(Source_Documents[AMOUNT],MATCH(1,($G$7=Source_Documents[LEA ID])*(Source_Documents[Program Code]="PPp"),0)),0)</f>
        <v>250100</v>
      </c>
      <c r="G25" s="92">
        <f>IF(D10-SUM(G15:G24)&gt;F25,F25,D10-SUM(G15:G24))</f>
        <v>0</v>
      </c>
      <c r="H25" s="92">
        <f t="shared" si="0"/>
        <v>250100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2376.1999999999998</v>
      </c>
      <c r="F26" s="92" cm="1">
        <f t="array" ref="F26">INDEX(Source_Documents[AMOUNT],MATCH(1,($G$7=Source_Documents[LEA ID])*(Source_Documents[Program Code]="PPK"),0))</f>
        <v>10678643</v>
      </c>
      <c r="G26" s="92">
        <f>IF(D10-SUM(G15:G24)&gt;F26,F26,D10-SUM(G15:G24))</f>
        <v>0</v>
      </c>
      <c r="H26" s="92">
        <f t="shared" si="0"/>
        <v>10678643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3706.335</v>
      </c>
      <c r="F27" s="92" cm="1">
        <f t="array" ref="F27">INDEX(Source_Documents[AMOUNT],MATCH(1,($G$7=Source_Documents[LEA ID])*(Source_Documents[Program Code]="PPR"),0))</f>
        <v>16656269</v>
      </c>
      <c r="G27" s="92">
        <f>IF(D10-SUM(G15:G24)&gt;F27,F27,D10-SUM(G15:G24))</f>
        <v>0</v>
      </c>
      <c r="H27" s="92">
        <f t="shared" si="0"/>
        <v>16656269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3489.7719999999999</v>
      </c>
      <c r="F28" s="92" cm="1">
        <f t="array" ref="F28">INDEX(Source_Documents[AMOUNT],MATCH(1,($G$7=Source_Documents[LEA ID])*(Source_Documents[Program Code]="PPL"),0))</f>
        <v>15683035</v>
      </c>
      <c r="G28" s="92">
        <f>IF(D10-SUM(G15:G26)&gt;F28,F28,D10-SUM(G15:G26))</f>
        <v>0</v>
      </c>
      <c r="H28" s="92">
        <f t="shared" si="0"/>
        <v>15683035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81496.952999999994</v>
      </c>
      <c r="F29" s="93">
        <f>SUM(F15:F28)</f>
        <v>366247304</v>
      </c>
      <c r="G29" s="93">
        <f>SUM(G15:G28)</f>
        <v>68835932</v>
      </c>
      <c r="H29" s="93">
        <f>SUM(H15:H28)</f>
        <v>297411372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8686596</v>
      </c>
      <c r="G31" s="92">
        <v>0</v>
      </c>
      <c r="H31" s="92">
        <f t="shared" ref="H31:H52" si="1">F31-G31</f>
        <v>8686596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152198</v>
      </c>
      <c r="G33" s="92">
        <v>0</v>
      </c>
      <c r="H33" s="92">
        <f t="shared" si="1"/>
        <v>152198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2919017</v>
      </c>
      <c r="G36" s="92">
        <v>0</v>
      </c>
      <c r="H36" s="92">
        <f t="shared" si="1"/>
        <v>2919017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36917136</v>
      </c>
      <c r="G41" s="92">
        <v>0</v>
      </c>
      <c r="H41" s="92">
        <f t="shared" si="1"/>
        <v>36917136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962242</v>
      </c>
      <c r="G43" s="92">
        <v>0</v>
      </c>
      <c r="H43" s="92">
        <f t="shared" si="1"/>
        <v>962242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302734</v>
      </c>
      <c r="G45" s="92">
        <v>0</v>
      </c>
      <c r="H45" s="92">
        <f t="shared" si="1"/>
        <v>302734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6402364</v>
      </c>
      <c r="G46" s="92">
        <v>0</v>
      </c>
      <c r="H46" s="92">
        <f t="shared" si="1"/>
        <v>6402364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8488260</v>
      </c>
      <c r="G47" s="92">
        <v>0</v>
      </c>
      <c r="H47" s="92">
        <f t="shared" si="1"/>
        <v>8488260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17062955</v>
      </c>
      <c r="G48" s="92">
        <v>0</v>
      </c>
      <c r="H48" s="92">
        <f t="shared" si="1"/>
        <v>17062955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1776593</v>
      </c>
      <c r="G49" s="92">
        <v>0</v>
      </c>
      <c r="H49" s="92">
        <f t="shared" si="1"/>
        <v>1776593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804288</v>
      </c>
      <c r="G50" s="92">
        <v>0</v>
      </c>
      <c r="H50" s="92">
        <f t="shared" si="1"/>
        <v>804288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57765118</v>
      </c>
      <c r="G54" s="92" cm="1">
        <f t="array" ref="G54">_xlfn.IFNA(INDEX(Source_Documents[AMOUNT],MATCH(1,($G$7=Source_Documents[LEA ID])*(Source_Documents[Program Code]="VLF"),0)),0)</f>
        <v>38680657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19084461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46632466</v>
      </c>
      <c r="G55" s="92" cm="1">
        <f t="array" ref="G55">_xlfn.IFNA(INDEX(Source_Documents[AMOUNT],MATCH(1,($G$7=Source_Documents[LEA ID])*(Source_Documents[Program Code]="BLF"),0)),0)</f>
        <v>45403039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1229427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555119271</v>
      </c>
      <c r="G56" s="94">
        <f>SUM(G29:G55)</f>
        <v>152919628</v>
      </c>
      <c r="H56" s="94">
        <f>SUM(H29:H55)</f>
        <v>402199643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52974409841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-2761427419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90821352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402199643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507D-3263-4FD0-80BE-812BE0D9FAFF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5.3499999999999999E-4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1.1999999999999999E-3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8477737726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0.92969999999999997</v>
      </c>
      <c r="E7" s="64"/>
      <c r="F7" s="65" t="s">
        <v>41</v>
      </c>
      <c r="G7" s="89">
        <v>13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11097508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11097508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269952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14125.717000000001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63480973</v>
      </c>
      <c r="G15" s="91">
        <f>IF(D10&gt;F15,F15,D10)</f>
        <v>11097508</v>
      </c>
      <c r="H15" s="91">
        <f>F15-G15</f>
        <v>52383465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250.12700000000001</v>
      </c>
      <c r="F16" s="92" cm="1">
        <f t="array" ref="F16">INDEX(Source_Documents[AMOUNT],MATCH(1,($G$7=Source_Documents[LEA ID])*(Source_Documents[Program Code]="PPC"),0))</f>
        <v>1147437</v>
      </c>
      <c r="G16" s="92">
        <f>IF(D9-SUM(G13:G15)&gt;F16,F16,D9-SUM(G13:G15))</f>
        <v>0</v>
      </c>
      <c r="H16" s="92">
        <f>F16-G16</f>
        <v>1147437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1192.6210000000001</v>
      </c>
      <c r="F17" s="92" cm="1">
        <f t="array" ref="F17">INDEX(Source_Documents[AMOUNT],MATCH(1,($G$7=Source_Documents[LEA ID])*(Source_Documents[Program Code]="PPD"),0))</f>
        <v>5359637</v>
      </c>
      <c r="G17" s="92">
        <f>IF(D10-SUM(G15:G16)&gt;F17,F17,D10-SUM(G15:G16))</f>
        <v>0</v>
      </c>
      <c r="H17" s="92">
        <f>F17-G17</f>
        <v>5359637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5</v>
      </c>
      <c r="F18" s="92" cm="1">
        <f t="array" ref="F18">INDEX(Source_Documents[AMOUNT],MATCH(1,($G$7=Source_Documents[LEA ID])*(Source_Documents[Program Code]="PPM"),0))</f>
        <v>22470</v>
      </c>
      <c r="G18" s="92">
        <f>IF(D10-SUM(G15:G17)&gt;F18,F18,D10-SUM(G15:G17))</f>
        <v>0</v>
      </c>
      <c r="H18" s="92">
        <f>F18-G18</f>
        <v>22470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1524.6410000000001</v>
      </c>
      <c r="F20" s="92" cm="1">
        <f t="array" ref="F20">INDEX(Source_Documents[AMOUNT],MATCH(1,($G$7=Source_Documents[LEA ID])*(Source_Documents[Program Code]="PPF"),0))</f>
        <v>6851738</v>
      </c>
      <c r="G20" s="92">
        <f>IF(D10-SUM(G15:G19)&gt;F20,F20,D10-SUM(G15:G19))</f>
        <v>0</v>
      </c>
      <c r="H20" s="92">
        <f t="shared" ref="H20:H28" si="0">F20-G20</f>
        <v>6851738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119.983</v>
      </c>
      <c r="F21" s="92" cm="1">
        <f t="array" ref="F21">INDEX(Source_Documents[AMOUNT],MATCH(1,($G$7=Source_Documents[LEA ID])*(Source_Documents[Program Code]="PPH"),0))</f>
        <v>539205</v>
      </c>
      <c r="G21" s="92">
        <f>IF(D10-SUM(G15:G20)&gt;F21,F21,D10-SUM(G15:G20))</f>
        <v>0</v>
      </c>
      <c r="H21" s="92">
        <f t="shared" si="0"/>
        <v>539205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231.12</v>
      </c>
      <c r="F22" s="92" cm="1">
        <f t="array" ref="F22">INDEX(Source_Documents[AMOUNT],MATCH(1,($G$7=Source_Documents[LEA ID])*(Source_Documents[Program Code]="PPG"),0))</f>
        <v>1038655</v>
      </c>
      <c r="G22" s="92">
        <f>IF(D10-SUM(G15:G21)&gt;F22,F22,D10-SUM(G15:G21))</f>
        <v>0</v>
      </c>
      <c r="H22" s="92">
        <f t="shared" si="0"/>
        <v>1038655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6.5570000000000004</v>
      </c>
      <c r="F23" s="92" cm="1">
        <f t="array" ref="F23">INDEX(Source_Documents[AMOUNT],MATCH(1,($G$7=Source_Documents[LEA ID])*(Source_Documents[Program Code]="PPI"),0))</f>
        <v>29469</v>
      </c>
      <c r="G23" s="92">
        <f>IF(D10-SUM(G15:G22)&gt;F23,F23,D10-SUM(G15:G22))</f>
        <v>0</v>
      </c>
      <c r="H23" s="92">
        <f t="shared" si="0"/>
        <v>29469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30.408000000000001</v>
      </c>
      <c r="F24" s="92" cm="1">
        <f t="array" ref="F24">INDEX(Source_Documents[AMOUNT],MATCH(1,($G$7=Source_Documents[LEA ID])*(Source_Documents[Program Code]="PPN"),0))</f>
        <v>136654</v>
      </c>
      <c r="G24" s="92">
        <f>IF(D10-SUM(G15:G23)&gt;F24,F24,D10-SUM(G15:G23))</f>
        <v>0</v>
      </c>
      <c r="H24" s="92">
        <f t="shared" si="0"/>
        <v>136654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4.234</v>
      </c>
      <c r="F25" s="92" cm="1">
        <f t="array" ref="F25">_xlfn.IFNA(INDEX(Source_Documents[AMOUNT],MATCH(1,($G$7=Source_Documents[LEA ID])*(Source_Documents[Program Code]="PPp"),0)),0)</f>
        <v>19027</v>
      </c>
      <c r="G25" s="92">
        <f>IF(D10-SUM(G15:G24)&gt;F25,F25,D10-SUM(G15:G24))</f>
        <v>0</v>
      </c>
      <c r="H25" s="92">
        <f t="shared" si="0"/>
        <v>19027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402.91500000000002</v>
      </c>
      <c r="F26" s="92" cm="1">
        <f t="array" ref="F26">INDEX(Source_Documents[AMOUNT],MATCH(1,($G$7=Source_Documents[LEA ID])*(Source_Documents[Program Code]="PPK"),0))</f>
        <v>1810700</v>
      </c>
      <c r="G26" s="92">
        <f>IF(D10-SUM(G15:G24)&gt;F26,F26,D10-SUM(G15:G24))</f>
        <v>0</v>
      </c>
      <c r="H26" s="92">
        <f t="shared" si="0"/>
        <v>1810700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530.67999999999995</v>
      </c>
      <c r="F27" s="92" cm="1">
        <f t="array" ref="F27">INDEX(Source_Documents[AMOUNT],MATCH(1,($G$7=Source_Documents[LEA ID])*(Source_Documents[Program Code]="PPR"),0))</f>
        <v>2384876</v>
      </c>
      <c r="G27" s="92">
        <f>IF(D10-SUM(G15:G24)&gt;F27,F27,D10-SUM(G15:G24))</f>
        <v>0</v>
      </c>
      <c r="H27" s="92">
        <f t="shared" si="0"/>
        <v>2384876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976.75400000000002</v>
      </c>
      <c r="F28" s="92" cm="1">
        <f t="array" ref="F28">INDEX(Source_Documents[AMOUNT],MATCH(1,($G$7=Source_Documents[LEA ID])*(Source_Documents[Program Code]="PPL"),0))</f>
        <v>4389533</v>
      </c>
      <c r="G28" s="92">
        <f>IF(D10-SUM(G15:G26)&gt;F28,F28,D10-SUM(G15:G26))</f>
        <v>0</v>
      </c>
      <c r="H28" s="92">
        <f t="shared" si="0"/>
        <v>4389533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19400.757000000001</v>
      </c>
      <c r="F29" s="93">
        <f>SUM(F15:F28)</f>
        <v>87210374</v>
      </c>
      <c r="G29" s="93">
        <f>SUM(G15:G28)</f>
        <v>11097508</v>
      </c>
      <c r="H29" s="93">
        <f>SUM(H15:H28)</f>
        <v>76112866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2521994</v>
      </c>
      <c r="G31" s="92">
        <v>0</v>
      </c>
      <c r="H31" s="92">
        <f t="shared" ref="H31:H52" si="1">F31-G31</f>
        <v>2521994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36232</v>
      </c>
      <c r="G33" s="92">
        <v>0</v>
      </c>
      <c r="H33" s="92">
        <f t="shared" si="1"/>
        <v>36232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92492</v>
      </c>
      <c r="G36" s="92">
        <v>0</v>
      </c>
      <c r="H36" s="92">
        <f t="shared" si="1"/>
        <v>92492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10367</v>
      </c>
      <c r="G37" s="92">
        <v>0</v>
      </c>
      <c r="H37" s="92">
        <f t="shared" si="1"/>
        <v>10367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6679512</v>
      </c>
      <c r="G41" s="92">
        <v>0</v>
      </c>
      <c r="H41" s="92">
        <f t="shared" si="1"/>
        <v>6679512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192406</v>
      </c>
      <c r="G43" s="92">
        <v>0</v>
      </c>
      <c r="H43" s="92">
        <f t="shared" si="1"/>
        <v>192406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61063</v>
      </c>
      <c r="G45" s="92">
        <v>0</v>
      </c>
      <c r="H45" s="92">
        <f t="shared" si="1"/>
        <v>61063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1216168</v>
      </c>
      <c r="G46" s="92">
        <v>0</v>
      </c>
      <c r="H46" s="92">
        <f t="shared" si="1"/>
        <v>1216168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2279239</v>
      </c>
      <c r="G47" s="92">
        <v>0</v>
      </c>
      <c r="H47" s="92">
        <f t="shared" si="1"/>
        <v>2279239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4060418</v>
      </c>
      <c r="G48" s="92">
        <v>0</v>
      </c>
      <c r="H48" s="92">
        <f t="shared" si="1"/>
        <v>4060418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459924</v>
      </c>
      <c r="G49" s="92">
        <v>0</v>
      </c>
      <c r="H49" s="92">
        <f t="shared" si="1"/>
        <v>459924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61895</v>
      </c>
      <c r="G50" s="92">
        <v>0</v>
      </c>
      <c r="H50" s="92">
        <f t="shared" si="1"/>
        <v>61895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425899</v>
      </c>
      <c r="G52" s="92">
        <v>0</v>
      </c>
      <c r="H52" s="92">
        <f t="shared" si="1"/>
        <v>425899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9940953</v>
      </c>
      <c r="G54" s="92" cm="1">
        <f t="array" ref="G54">_xlfn.IFNA(INDEX(Source_Documents[AMOUNT],MATCH(1,($G$7=Source_Documents[LEA ID])*(Source_Documents[Program Code]="VLF"),0)),0)</f>
        <v>4741070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5199883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14911429</v>
      </c>
      <c r="G55" s="92" cm="1">
        <f t="array" ref="G55">_xlfn.IFNA(INDEX(Source_Documents[AMOUNT],MATCH(1,($G$7=Source_Documents[LEA ID])*(Source_Documents[Program Code]="BLF"),0)),0)</f>
        <v>10205483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4705946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130160365</v>
      </c>
      <c r="G56" s="94">
        <f>SUM(G29:G55)</f>
        <v>26044061</v>
      </c>
      <c r="H56" s="94">
        <f>SUM(H29:H55)</f>
        <v>104116304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9250743686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-738429257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34576703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298409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354942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358937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712630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1724918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105841222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D764-4116-44BF-8C4B-AC6912569217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1.6000000000000001E-3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8.7699999999999996E-4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44433516103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0.97660000000000002</v>
      </c>
      <c r="E7" s="64"/>
      <c r="F7" s="65" t="s">
        <v>42</v>
      </c>
      <c r="G7" s="89">
        <v>14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61098431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61098431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6033094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55301.197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248523579</v>
      </c>
      <c r="G15" s="91">
        <f>IF(D10&gt;F15,F15,D10)</f>
        <v>61098431</v>
      </c>
      <c r="H15" s="91">
        <f>F15-G15</f>
        <v>187425148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4559.5169999999998</v>
      </c>
      <c r="F17" s="92" cm="1">
        <f t="array" ref="F17">INDEX(Source_Documents[AMOUNT],MATCH(1,($G$7=Source_Documents[LEA ID])*(Source_Documents[Program Code]="PPD"),0))</f>
        <v>20490470</v>
      </c>
      <c r="G17" s="92">
        <f>IF(D10-SUM(G15:G16)&gt;F17,F17,D10-SUM(G15:G16))</f>
        <v>0</v>
      </c>
      <c r="H17" s="92">
        <f>F17-G17</f>
        <v>20490470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31</v>
      </c>
      <c r="F18" s="92" cm="1">
        <f t="array" ref="F18">INDEX(Source_Documents[AMOUNT],MATCH(1,($G$7=Source_Documents[LEA ID])*(Source_Documents[Program Code]="PPM"),0))</f>
        <v>139314</v>
      </c>
      <c r="G18" s="92">
        <f>IF(D10-SUM(G15:G17)&gt;F18,F18,D10-SUM(G15:G17))</f>
        <v>0</v>
      </c>
      <c r="H18" s="92">
        <f>F18-G18</f>
        <v>139314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7713.1130000000003</v>
      </c>
      <c r="F20" s="92" cm="1">
        <f t="array" ref="F20">INDEX(Source_Documents[AMOUNT],MATCH(1,($G$7=Source_Documents[LEA ID])*(Source_Documents[Program Code]="PPF"),0))</f>
        <v>34662729</v>
      </c>
      <c r="G20" s="92">
        <f>IF(D10-SUM(G15:G19)&gt;F20,F20,D10-SUM(G15:G19))</f>
        <v>0</v>
      </c>
      <c r="H20" s="92">
        <f t="shared" ref="H20:H28" si="0">F20-G20</f>
        <v>34662729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1239.3389999999999</v>
      </c>
      <c r="F21" s="92" cm="1">
        <f t="array" ref="F21">INDEX(Source_Documents[AMOUNT],MATCH(1,($G$7=Source_Documents[LEA ID])*(Source_Documents[Program Code]="PPH"),0))</f>
        <v>5569589</v>
      </c>
      <c r="G21" s="92">
        <f>IF(D10-SUM(G15:G20)&gt;F21,F21,D10-SUM(G15:G20))</f>
        <v>0</v>
      </c>
      <c r="H21" s="92">
        <f t="shared" si="0"/>
        <v>5569589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1303.8679999999999</v>
      </c>
      <c r="F22" s="92" cm="1">
        <f t="array" ref="F22">INDEX(Source_Documents[AMOUNT],MATCH(1,($G$7=Source_Documents[LEA ID])*(Source_Documents[Program Code]="PPG"),0))</f>
        <v>5859581</v>
      </c>
      <c r="G22" s="92">
        <f>IF(D10-SUM(G15:G21)&gt;F22,F22,D10-SUM(G15:G21))</f>
        <v>0</v>
      </c>
      <c r="H22" s="92">
        <f t="shared" si="0"/>
        <v>5859581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35.021000000000001</v>
      </c>
      <c r="F23" s="92" cm="1">
        <f t="array" ref="F23">INDEX(Source_Documents[AMOUNT],MATCH(1,($G$7=Source_Documents[LEA ID])*(Source_Documents[Program Code]="PPI"),0))</f>
        <v>157384</v>
      </c>
      <c r="G23" s="92">
        <f>IF(D10-SUM(G15:G22)&gt;F23,F23,D10-SUM(G15:G22))</f>
        <v>0</v>
      </c>
      <c r="H23" s="92">
        <f t="shared" si="0"/>
        <v>157384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173.36</v>
      </c>
      <c r="F24" s="92" cm="1">
        <f t="array" ref="F24">INDEX(Source_Documents[AMOUNT],MATCH(1,($G$7=Source_Documents[LEA ID])*(Source_Documents[Program Code]="PPN"),0))</f>
        <v>779078</v>
      </c>
      <c r="G24" s="92">
        <f>IF(D10-SUM(G15:G23)&gt;F24,F24,D10-SUM(G15:G23))</f>
        <v>0</v>
      </c>
      <c r="H24" s="92">
        <f t="shared" si="0"/>
        <v>779078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32.174999999999997</v>
      </c>
      <c r="F25" s="92" cm="1">
        <f t="array" ref="F25">_xlfn.IFNA(INDEX(Source_Documents[AMOUNT],MATCH(1,($G$7=Source_Documents[LEA ID])*(Source_Documents[Program Code]="PPp"),0)),0)</f>
        <v>144593</v>
      </c>
      <c r="G25" s="92">
        <f>IF(D10-SUM(G15:G24)&gt;F25,F25,D10-SUM(G15:G24))</f>
        <v>0</v>
      </c>
      <c r="H25" s="92">
        <f t="shared" si="0"/>
        <v>144593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2302.3969999999999</v>
      </c>
      <c r="F26" s="92" cm="1">
        <f t="array" ref="F26">INDEX(Source_Documents[AMOUNT],MATCH(1,($G$7=Source_Documents[LEA ID])*(Source_Documents[Program Code]="PPK"),0))</f>
        <v>10346972</v>
      </c>
      <c r="G26" s="92">
        <f>IF(D10-SUM(G15:G24)&gt;F26,F26,D10-SUM(G15:G24))</f>
        <v>0</v>
      </c>
      <c r="H26" s="92">
        <f t="shared" si="0"/>
        <v>10346972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2051.06</v>
      </c>
      <c r="F27" s="92" cm="1">
        <f t="array" ref="F27">INDEX(Source_Documents[AMOUNT],MATCH(1,($G$7=Source_Documents[LEA ID])*(Source_Documents[Program Code]="PPR"),0))</f>
        <v>9217464</v>
      </c>
      <c r="G27" s="92">
        <f>IF(D10-SUM(G15:G24)&gt;F27,F27,D10-SUM(G15:G24))</f>
        <v>0</v>
      </c>
      <c r="H27" s="92">
        <f t="shared" si="0"/>
        <v>9217464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3466.8519999999999</v>
      </c>
      <c r="F28" s="92" cm="1">
        <f t="array" ref="F28">INDEX(Source_Documents[AMOUNT],MATCH(1,($G$7=Source_Documents[LEA ID])*(Source_Documents[Program Code]="PPL"),0))</f>
        <v>15580034</v>
      </c>
      <c r="G28" s="92">
        <f>IF(D10-SUM(G15:G26)&gt;F28,F28,D10-SUM(G15:G26))</f>
        <v>0</v>
      </c>
      <c r="H28" s="92">
        <f t="shared" si="0"/>
        <v>15580034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78208.899000000005</v>
      </c>
      <c r="F29" s="93">
        <f>SUM(F15:F28)</f>
        <v>351470787</v>
      </c>
      <c r="G29" s="93">
        <f>SUM(G15:G28)</f>
        <v>61098431</v>
      </c>
      <c r="H29" s="93">
        <f>SUM(H15:H28)</f>
        <v>290372356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11579531</v>
      </c>
      <c r="G31" s="92">
        <v>0</v>
      </c>
      <c r="H31" s="92">
        <f t="shared" ref="H31:H52" si="1">F31-G31</f>
        <v>11579531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146058</v>
      </c>
      <c r="G33" s="92">
        <v>0</v>
      </c>
      <c r="H33" s="92">
        <f t="shared" si="1"/>
        <v>146058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203330</v>
      </c>
      <c r="G34" s="92">
        <v>0</v>
      </c>
      <c r="H34" s="92">
        <f t="shared" si="1"/>
        <v>203330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1017804</v>
      </c>
      <c r="G36" s="92">
        <v>0</v>
      </c>
      <c r="H36" s="92">
        <f t="shared" si="1"/>
        <v>1017804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36689185</v>
      </c>
      <c r="G41" s="92">
        <v>0</v>
      </c>
      <c r="H41" s="92">
        <f t="shared" si="1"/>
        <v>36689185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1001112</v>
      </c>
      <c r="G43" s="92">
        <v>0</v>
      </c>
      <c r="H43" s="92">
        <f t="shared" si="1"/>
        <v>1001112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294564</v>
      </c>
      <c r="G45" s="92">
        <v>0</v>
      </c>
      <c r="H45" s="92">
        <f t="shared" si="1"/>
        <v>294564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6379944</v>
      </c>
      <c r="G46" s="92">
        <v>0</v>
      </c>
      <c r="H46" s="92">
        <f t="shared" si="1"/>
        <v>6379944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8364034</v>
      </c>
      <c r="G47" s="92">
        <v>0</v>
      </c>
      <c r="H47" s="92">
        <f t="shared" si="1"/>
        <v>8364034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16227598</v>
      </c>
      <c r="G48" s="92">
        <v>0</v>
      </c>
      <c r="H48" s="92">
        <f t="shared" si="1"/>
        <v>16227598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1750279</v>
      </c>
      <c r="G49" s="92">
        <v>0</v>
      </c>
      <c r="H49" s="92">
        <f t="shared" si="1"/>
        <v>1750279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765907</v>
      </c>
      <c r="G50" s="92">
        <v>0</v>
      </c>
      <c r="H50" s="92">
        <f t="shared" si="1"/>
        <v>765907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2088000</v>
      </c>
      <c r="G51" s="92">
        <v>0</v>
      </c>
      <c r="H51" s="92">
        <f t="shared" si="1"/>
        <v>2088000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80148475</v>
      </c>
      <c r="G54" s="92" cm="1">
        <f t="array" ref="G54">_xlfn.IFNA(INDEX(Source_Documents[AMOUNT],MATCH(1,($G$7=Source_Documents[LEA ID])*(Source_Documents[Program Code]="VLF"),0)),0)</f>
        <v>74254722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5893753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20037118</v>
      </c>
      <c r="G55" s="92" cm="1">
        <f t="array" ref="G55">_xlfn.IFNA(INDEX(Source_Documents[AMOUNT],MATCH(1,($G$7=Source_Documents[LEA ID])*(Source_Documents[Program Code]="BLF"),0)),0)</f>
        <v>18592133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1444985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538163726</v>
      </c>
      <c r="G56" s="94">
        <f>SUM(G29:G55)</f>
        <v>153945286</v>
      </c>
      <c r="H56" s="94">
        <f>SUM(H29:H55)</f>
        <v>384218440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48364841935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-3895667563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35658269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79115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157074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236189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384454629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090A-E170-4D1A-8845-2521983FBD1B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2.7799999999999998E-4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1.9350000000000001E-3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1944422787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0.95330000000000004</v>
      </c>
      <c r="E7" s="64"/>
      <c r="F7" s="65" t="s">
        <v>43</v>
      </c>
      <c r="G7" s="89">
        <v>15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2609894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2609894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25986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2599.2570000000001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11681061</v>
      </c>
      <c r="G15" s="91">
        <f>IF(D10&gt;F15,F15,D10)</f>
        <v>2609894</v>
      </c>
      <c r="H15" s="91">
        <f>F15-G15</f>
        <v>9071167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201.64699999999999</v>
      </c>
      <c r="F17" s="92" cm="1">
        <f t="array" ref="F17">INDEX(Source_Documents[AMOUNT],MATCH(1,($G$7=Source_Documents[LEA ID])*(Source_Documents[Program Code]="PPD"),0))</f>
        <v>906201</v>
      </c>
      <c r="G17" s="92">
        <f>IF(D10-SUM(G15:G16)&gt;F17,F17,D10-SUM(G15:G16))</f>
        <v>0</v>
      </c>
      <c r="H17" s="92">
        <f>F17-G17</f>
        <v>906201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340.85199999999998</v>
      </c>
      <c r="F20" s="92" cm="1">
        <f t="array" ref="F20">INDEX(Source_Documents[AMOUNT],MATCH(1,($G$7=Source_Documents[LEA ID])*(Source_Documents[Program Code]="PPF"),0))</f>
        <v>1531788</v>
      </c>
      <c r="G20" s="92">
        <f>IF(D10-SUM(G15:G19)&gt;F20,F20,D10-SUM(G15:G19))</f>
        <v>0</v>
      </c>
      <c r="H20" s="92">
        <f t="shared" ref="H20:H28" si="0">F20-G20</f>
        <v>1531788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37.067</v>
      </c>
      <c r="F21" s="92" cm="1">
        <f t="array" ref="F21">INDEX(Source_Documents[AMOUNT],MATCH(1,($G$7=Source_Documents[LEA ID])*(Source_Documents[Program Code]="PPH"),0))</f>
        <v>166578</v>
      </c>
      <c r="G21" s="92">
        <f>IF(D10-SUM(G15:G20)&gt;F21,F21,D10-SUM(G15:G20))</f>
        <v>0</v>
      </c>
      <c r="H21" s="92">
        <f t="shared" si="0"/>
        <v>166578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50.875999999999998</v>
      </c>
      <c r="F22" s="92" cm="1">
        <f t="array" ref="F22">INDEX(Source_Documents[AMOUNT],MATCH(1,($G$7=Source_Documents[LEA ID])*(Source_Documents[Program Code]="PPG"),0))</f>
        <v>228635</v>
      </c>
      <c r="G22" s="92">
        <f>IF(D10-SUM(G15:G21)&gt;F22,F22,D10-SUM(G15:G21))</f>
        <v>0</v>
      </c>
      <c r="H22" s="92">
        <f t="shared" si="0"/>
        <v>228635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2.0310000000000001</v>
      </c>
      <c r="F23" s="92" cm="1">
        <f t="array" ref="F23">INDEX(Source_Documents[AMOUNT],MATCH(1,($G$7=Source_Documents[LEA ID])*(Source_Documents[Program Code]="PPI"),0))</f>
        <v>9127</v>
      </c>
      <c r="G23" s="92">
        <f>IF(D10-SUM(G15:G22)&gt;F23,F23,D10-SUM(G15:G22))</f>
        <v>0</v>
      </c>
      <c r="H23" s="92">
        <f t="shared" si="0"/>
        <v>9127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7.6749999999999998</v>
      </c>
      <c r="F24" s="92" cm="1">
        <f t="array" ref="F24">INDEX(Source_Documents[AMOUNT],MATCH(1,($G$7=Source_Documents[LEA ID])*(Source_Documents[Program Code]="PPN"),0))</f>
        <v>34491</v>
      </c>
      <c r="G24" s="92">
        <f>IF(D10-SUM(G15:G23)&gt;F24,F24,D10-SUM(G15:G23))</f>
        <v>0</v>
      </c>
      <c r="H24" s="92">
        <f t="shared" si="0"/>
        <v>34491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0.55400000000000005</v>
      </c>
      <c r="F25" s="92" cm="1">
        <f t="array" ref="F25">_xlfn.IFNA(INDEX(Source_Documents[AMOUNT],MATCH(1,($G$7=Source_Documents[LEA ID])*(Source_Documents[Program Code]="PPp"),0)),0)</f>
        <v>2489</v>
      </c>
      <c r="G25" s="92">
        <f>IF(D10-SUM(G15:G24)&gt;F25,F25,D10-SUM(G15:G24))</f>
        <v>0</v>
      </c>
      <c r="H25" s="92">
        <f t="shared" si="0"/>
        <v>2489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163.77000000000001</v>
      </c>
      <c r="F26" s="92" cm="1">
        <f t="array" ref="F26">INDEX(Source_Documents[AMOUNT],MATCH(1,($G$7=Source_Documents[LEA ID])*(Source_Documents[Program Code]="PPK"),0))</f>
        <v>735982</v>
      </c>
      <c r="G26" s="92">
        <f>IF(D10-SUM(G15:G24)&gt;F26,F26,D10-SUM(G15:G24))</f>
        <v>0</v>
      </c>
      <c r="H26" s="92">
        <f t="shared" si="0"/>
        <v>735982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88.013000000000005</v>
      </c>
      <c r="F27" s="92" cm="1">
        <f t="array" ref="F27">INDEX(Source_Documents[AMOUNT],MATCH(1,($G$7=Source_Documents[LEA ID])*(Source_Documents[Program Code]="PPR"),0))</f>
        <v>395528</v>
      </c>
      <c r="G27" s="92">
        <f>IF(D10-SUM(G15:G24)&gt;F27,F27,D10-SUM(G15:G24))</f>
        <v>0</v>
      </c>
      <c r="H27" s="92">
        <f t="shared" si="0"/>
        <v>395528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170.80099999999999</v>
      </c>
      <c r="F28" s="92" cm="1">
        <f t="array" ref="F28">INDEX(Source_Documents[AMOUNT],MATCH(1,($G$7=Source_Documents[LEA ID])*(Source_Documents[Program Code]="PPL"),0))</f>
        <v>767581</v>
      </c>
      <c r="G28" s="92">
        <f>IF(D10-SUM(G15:G26)&gt;F28,F28,D10-SUM(G15:G26))</f>
        <v>0</v>
      </c>
      <c r="H28" s="92">
        <f t="shared" si="0"/>
        <v>767581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3662.5430000000001</v>
      </c>
      <c r="F29" s="93">
        <f>SUM(F15:F28)</f>
        <v>16459461</v>
      </c>
      <c r="G29" s="93">
        <f>SUM(G15:G28)</f>
        <v>2609894</v>
      </c>
      <c r="H29" s="93">
        <f>SUM(H15:H28)</f>
        <v>13849567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605638</v>
      </c>
      <c r="G31" s="92">
        <v>0</v>
      </c>
      <c r="H31" s="92">
        <f t="shared" ref="H31:H52" si="1">F31-G31</f>
        <v>605638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6840</v>
      </c>
      <c r="G33" s="92">
        <v>0</v>
      </c>
      <c r="H33" s="92">
        <f t="shared" si="1"/>
        <v>6840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56443</v>
      </c>
      <c r="G36" s="92">
        <v>0</v>
      </c>
      <c r="H36" s="92">
        <f t="shared" si="1"/>
        <v>56443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9503</v>
      </c>
      <c r="G37" s="92">
        <v>0</v>
      </c>
      <c r="H37" s="92">
        <f t="shared" si="1"/>
        <v>9503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1659909</v>
      </c>
      <c r="G41" s="92">
        <v>0</v>
      </c>
      <c r="H41" s="92">
        <f t="shared" si="1"/>
        <v>1659909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48326</v>
      </c>
      <c r="G43" s="92">
        <v>0</v>
      </c>
      <c r="H43" s="92">
        <f t="shared" si="1"/>
        <v>48326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14621</v>
      </c>
      <c r="G45" s="92">
        <v>0</v>
      </c>
      <c r="H45" s="92">
        <f t="shared" si="1"/>
        <v>14621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285169</v>
      </c>
      <c r="G46" s="92">
        <v>0</v>
      </c>
      <c r="H46" s="92">
        <f t="shared" si="1"/>
        <v>285169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608778</v>
      </c>
      <c r="G47" s="92">
        <v>0</v>
      </c>
      <c r="H47" s="92">
        <f t="shared" si="1"/>
        <v>608778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770812</v>
      </c>
      <c r="G48" s="92">
        <v>0</v>
      </c>
      <c r="H48" s="92">
        <f t="shared" si="1"/>
        <v>770812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105683</v>
      </c>
      <c r="G49" s="92">
        <v>0</v>
      </c>
      <c r="H49" s="92">
        <f t="shared" si="1"/>
        <v>105683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113714</v>
      </c>
      <c r="G52" s="92">
        <v>0</v>
      </c>
      <c r="H52" s="92">
        <f t="shared" si="1"/>
        <v>113714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891424</v>
      </c>
      <c r="G54" s="92" cm="1">
        <f t="array" ref="G54">_xlfn.IFNA(INDEX(Source_Documents[AMOUNT],MATCH(1,($G$7=Source_Documents[LEA ID])*(Source_Documents[Program Code]="VLF"),0)),0)</f>
        <v>593480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297944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3800284</v>
      </c>
      <c r="G55" s="92" cm="1">
        <f t="array" ref="G55">_xlfn.IFNA(INDEX(Source_Documents[AMOUNT],MATCH(1,($G$7=Source_Documents[LEA ID])*(Source_Documents[Program Code]="BLF"),0)),0)</f>
        <v>3450841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349443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25436605</v>
      </c>
      <c r="G56" s="94">
        <f>SUM(G29:G55)</f>
        <v>6654215</v>
      </c>
      <c r="H56" s="94">
        <f>SUM(H29:H55)</f>
        <v>18782390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2039727103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-76830872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18473444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13167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26141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39308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18821698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EB44-E514-4A53-8B23-D96DFCACB7D2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5.7300000000000005E-4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9.8400000000000007E-4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3034297161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0.89849999999999997</v>
      </c>
      <c r="E7" s="64"/>
      <c r="F7" s="65" t="s">
        <v>44</v>
      </c>
      <c r="G7" s="89">
        <v>16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3838653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3838653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7939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1382.606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6213433</v>
      </c>
      <c r="G15" s="91">
        <f>IF(D10&gt;F15,F15,D10)</f>
        <v>3838653</v>
      </c>
      <c r="H15" s="91">
        <f>F15-G15</f>
        <v>2374780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751.86500000000001</v>
      </c>
      <c r="F16" s="92" cm="1">
        <f t="array" ref="F16">INDEX(Source_Documents[AMOUNT],MATCH(1,($G$7=Source_Documents[LEA ID])*(Source_Documents[Program Code]="PPC"),0))</f>
        <v>3448838</v>
      </c>
      <c r="G16" s="92">
        <f>IF(D9-SUM(G13:G15)&gt;F16,F16,D9-SUM(G13:G15))</f>
        <v>0</v>
      </c>
      <c r="H16" s="92">
        <f>F16-G16</f>
        <v>3448838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197.35</v>
      </c>
      <c r="F17" s="92" cm="1">
        <f t="array" ref="F17">INDEX(Source_Documents[AMOUNT],MATCH(1,($G$7=Source_Documents[LEA ID])*(Source_Documents[Program Code]="PPD"),0))</f>
        <v>886890</v>
      </c>
      <c r="G17" s="92">
        <f>IF(D10-SUM(G15:G16)&gt;F17,F17,D10-SUM(G15:G16))</f>
        <v>0</v>
      </c>
      <c r="H17" s="92">
        <f>F17-G17</f>
        <v>886890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</v>
      </c>
      <c r="F18" s="92" cm="1">
        <f t="array" ref="F18">INDEX(Source_Documents[AMOUNT],MATCH(1,($G$7=Source_Documents[LEA ID])*(Source_Documents[Program Code]="PPM"),0))</f>
        <v>8988</v>
      </c>
      <c r="G18" s="92">
        <f>IF(D10-SUM(G15:G17)&gt;F18,F18,D10-SUM(G15:G17))</f>
        <v>0</v>
      </c>
      <c r="H18" s="92">
        <f>F18-G18</f>
        <v>8988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234.67099999999999</v>
      </c>
      <c r="F20" s="92" cm="1">
        <f t="array" ref="F20">INDEX(Source_Documents[AMOUNT],MATCH(1,($G$7=Source_Documents[LEA ID])*(Source_Documents[Program Code]="PPF"),0))</f>
        <v>1054610</v>
      </c>
      <c r="G20" s="92">
        <f>IF(D10-SUM(G15:G19)&gt;F20,F20,D10-SUM(G15:G19))</f>
        <v>0</v>
      </c>
      <c r="H20" s="92">
        <f t="shared" ref="H20:H28" si="0">F20-G20</f>
        <v>1054610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17.867000000000001</v>
      </c>
      <c r="F21" s="92" cm="1">
        <f t="array" ref="F21">INDEX(Source_Documents[AMOUNT],MATCH(1,($G$7=Source_Documents[LEA ID])*(Source_Documents[Program Code]="PPH"),0))</f>
        <v>80293</v>
      </c>
      <c r="G21" s="92">
        <f>IF(D10-SUM(G15:G20)&gt;F21,F21,D10-SUM(G15:G20))</f>
        <v>0</v>
      </c>
      <c r="H21" s="92">
        <f t="shared" si="0"/>
        <v>80293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21.803999999999998</v>
      </c>
      <c r="F22" s="92" cm="1">
        <f t="array" ref="F22">INDEX(Source_Documents[AMOUNT],MATCH(1,($G$7=Source_Documents[LEA ID])*(Source_Documents[Program Code]="PPG"),0))</f>
        <v>97986</v>
      </c>
      <c r="G22" s="92">
        <f>IF(D10-SUM(G15:G21)&gt;F22,F22,D10-SUM(G15:G21))</f>
        <v>0</v>
      </c>
      <c r="H22" s="92">
        <f t="shared" si="0"/>
        <v>97986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1.306</v>
      </c>
      <c r="F23" s="92" cm="1">
        <f t="array" ref="F23">INDEX(Source_Documents[AMOUNT],MATCH(1,($G$7=Source_Documents[LEA ID])*(Source_Documents[Program Code]="PPI"),0))</f>
        <v>5870</v>
      </c>
      <c r="G23" s="92">
        <f>IF(D10-SUM(G15:G22)&gt;F23,F23,D10-SUM(G15:G22))</f>
        <v>0</v>
      </c>
      <c r="H23" s="92">
        <f t="shared" si="0"/>
        <v>5870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4.0350000000000001</v>
      </c>
      <c r="F24" s="92" cm="1">
        <f t="array" ref="F24">INDEX(Source_Documents[AMOUNT],MATCH(1,($G$7=Source_Documents[LEA ID])*(Source_Documents[Program Code]="PPN"),0))</f>
        <v>18133</v>
      </c>
      <c r="G24" s="92">
        <f>IF(D10-SUM(G15:G23)&gt;F24,F24,D10-SUM(G15:G23))</f>
        <v>0</v>
      </c>
      <c r="H24" s="92">
        <f t="shared" si="0"/>
        <v>18133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1.948</v>
      </c>
      <c r="F25" s="92" cm="1">
        <f t="array" ref="F25">_xlfn.IFNA(INDEX(Source_Documents[AMOUNT],MATCH(1,($G$7=Source_Documents[LEA ID])*(Source_Documents[Program Code]="PPp"),0)),0)</f>
        <v>8754</v>
      </c>
      <c r="G25" s="92">
        <f>IF(D10-SUM(G15:G24)&gt;F25,F25,D10-SUM(G15:G24))</f>
        <v>0</v>
      </c>
      <c r="H25" s="92">
        <f t="shared" si="0"/>
        <v>8754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143.65799999999999</v>
      </c>
      <c r="F26" s="92" cm="1">
        <f t="array" ref="F26">INDEX(Source_Documents[AMOUNT],MATCH(1,($G$7=Source_Documents[LEA ID])*(Source_Documents[Program Code]="PPK"),0))</f>
        <v>645599</v>
      </c>
      <c r="G26" s="92">
        <f>IF(D10-SUM(G15:G24)&gt;F26,F26,D10-SUM(G15:G24))</f>
        <v>0</v>
      </c>
      <c r="H26" s="92">
        <f t="shared" si="0"/>
        <v>645599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67.998000000000005</v>
      </c>
      <c r="F27" s="92" cm="1">
        <f t="array" ref="F27">INDEX(Source_Documents[AMOUNT],MATCH(1,($G$7=Source_Documents[LEA ID])*(Source_Documents[Program Code]="PPR"),0))</f>
        <v>305581</v>
      </c>
      <c r="G27" s="92">
        <f>IF(D10-SUM(G15:G24)&gt;F27,F27,D10-SUM(G15:G24))</f>
        <v>0</v>
      </c>
      <c r="H27" s="92">
        <f t="shared" si="0"/>
        <v>305581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89.338999999999999</v>
      </c>
      <c r="F28" s="92" cm="1">
        <f t="array" ref="F28">INDEX(Source_Documents[AMOUNT],MATCH(1,($G$7=Source_Documents[LEA ID])*(Source_Documents[Program Code]="PPL"),0))</f>
        <v>401491</v>
      </c>
      <c r="G28" s="92">
        <f>IF(D10-SUM(G15:G26)&gt;F28,F28,D10-SUM(G15:G26))</f>
        <v>0</v>
      </c>
      <c r="H28" s="92">
        <f t="shared" si="0"/>
        <v>401491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2916.4470000000001</v>
      </c>
      <c r="F29" s="93">
        <f>SUM(F15:F28)</f>
        <v>13176466</v>
      </c>
      <c r="G29" s="93">
        <f>SUM(G15:G28)</f>
        <v>3838653</v>
      </c>
      <c r="H29" s="93">
        <f>SUM(H15:H28)</f>
        <v>9337813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437811</v>
      </c>
      <c r="G31" s="92">
        <v>0</v>
      </c>
      <c r="H31" s="92">
        <f t="shared" ref="H31:H52" si="1">F31-G31</f>
        <v>437811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5447</v>
      </c>
      <c r="G33" s="92">
        <v>0</v>
      </c>
      <c r="H33" s="92">
        <f t="shared" si="1"/>
        <v>5447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172401</v>
      </c>
      <c r="G36" s="92">
        <v>0</v>
      </c>
      <c r="H36" s="92">
        <f t="shared" si="1"/>
        <v>172401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47713</v>
      </c>
      <c r="G37" s="92">
        <v>0</v>
      </c>
      <c r="H37" s="92">
        <f t="shared" si="1"/>
        <v>47713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931097</v>
      </c>
      <c r="G41" s="92">
        <v>0</v>
      </c>
      <c r="H41" s="92">
        <f t="shared" si="1"/>
        <v>931097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27054</v>
      </c>
      <c r="G43" s="92">
        <v>0</v>
      </c>
      <c r="H43" s="92">
        <f t="shared" si="1"/>
        <v>27054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9030</v>
      </c>
      <c r="G45" s="92">
        <v>0</v>
      </c>
      <c r="H45" s="92">
        <f t="shared" si="1"/>
        <v>9030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159435</v>
      </c>
      <c r="G46" s="92">
        <v>0</v>
      </c>
      <c r="H46" s="92">
        <f t="shared" si="1"/>
        <v>159435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430301</v>
      </c>
      <c r="G47" s="92">
        <v>0</v>
      </c>
      <c r="H47" s="92">
        <f t="shared" si="1"/>
        <v>430301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609741</v>
      </c>
      <c r="G48" s="92">
        <v>0</v>
      </c>
      <c r="H48" s="92">
        <f t="shared" si="1"/>
        <v>609741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67835</v>
      </c>
      <c r="G49" s="92">
        <v>0</v>
      </c>
      <c r="H49" s="92">
        <f t="shared" si="1"/>
        <v>67835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72000</v>
      </c>
      <c r="G51" s="92">
        <v>0</v>
      </c>
      <c r="H51" s="92">
        <f t="shared" si="1"/>
        <v>72000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80359</v>
      </c>
      <c r="G52" s="92">
        <v>0</v>
      </c>
      <c r="H52" s="92">
        <f t="shared" si="1"/>
        <v>80359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1832090</v>
      </c>
      <c r="G54" s="92" cm="1">
        <f t="array" ref="G54">_xlfn.IFNA(INDEX(Source_Documents[AMOUNT],MATCH(1,($G$7=Source_Documents[LEA ID])*(Source_Documents[Program Code]="VLF"),0)),0)</f>
        <v>1832090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3416221</v>
      </c>
      <c r="G55" s="92" cm="1">
        <f t="array" ref="G55">_xlfn.IFNA(INDEX(Source_Documents[AMOUNT],MATCH(1,($G$7=Source_Documents[LEA ID])*(Source_Documents[Program Code]="BLF"),0)),0)</f>
        <v>3416221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21475001</v>
      </c>
      <c r="G56" s="94">
        <f>SUM(G29:G55)</f>
        <v>9086964</v>
      </c>
      <c r="H56" s="94">
        <f>SUM(H29:H55)</f>
        <v>12388037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3046713447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12416286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13854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27505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41359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12429396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42E8-AC64-45D9-BF98-A8A2CB2268DA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6.5600000000000001E-4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2.0500000000000002E-3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3476052052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0.97570000000000001</v>
      </c>
      <c r="E7" s="64"/>
      <c r="F7" s="65" t="s">
        <v>45</v>
      </c>
      <c r="G7" s="89">
        <v>17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4775350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4775350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29564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3059.2559999999999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13748297</v>
      </c>
      <c r="G15" s="91">
        <f>IF(D10&gt;F15,F15,D10)</f>
        <v>4775350</v>
      </c>
      <c r="H15" s="91">
        <f>F15-G15</f>
        <v>8972947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354.79500000000002</v>
      </c>
      <c r="F16" s="92" cm="1">
        <f t="array" ref="F16">INDEX(Source_Documents[AMOUNT],MATCH(1,($G$7=Source_Documents[LEA ID])*(Source_Documents[Program Code]="PPC"),0))</f>
        <v>1627856</v>
      </c>
      <c r="G16" s="92">
        <f>IF(D9-SUM(G13:G15)&gt;F16,F16,D9-SUM(G13:G15))</f>
        <v>0</v>
      </c>
      <c r="H16" s="92">
        <f>F16-G16</f>
        <v>1627856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300.88200000000001</v>
      </c>
      <c r="F17" s="92" cm="1">
        <f t="array" ref="F17">INDEX(Source_Documents[AMOUNT],MATCH(1,($G$7=Source_Documents[LEA ID])*(Source_Documents[Program Code]="PPD"),0))</f>
        <v>1352164</v>
      </c>
      <c r="G17" s="92">
        <f>IF(D10-SUM(G15:G16)&gt;F17,F17,D10-SUM(G15:G16))</f>
        <v>0</v>
      </c>
      <c r="H17" s="92">
        <f>F17-G17</f>
        <v>1352164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551.74099999999999</v>
      </c>
      <c r="F20" s="92" cm="1">
        <f t="array" ref="F20">INDEX(Source_Documents[AMOUNT],MATCH(1,($G$7=Source_Documents[LEA ID])*(Source_Documents[Program Code]="PPF"),0))</f>
        <v>2479524</v>
      </c>
      <c r="G20" s="92">
        <f>IF(D10-SUM(G15:G19)&gt;F20,F20,D10-SUM(G15:G19))</f>
        <v>0</v>
      </c>
      <c r="H20" s="92">
        <f t="shared" ref="H20:H28" si="0">F20-G20</f>
        <v>2479524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37.561</v>
      </c>
      <c r="F21" s="92" cm="1">
        <f t="array" ref="F21">INDEX(Source_Documents[AMOUNT],MATCH(1,($G$7=Source_Documents[LEA ID])*(Source_Documents[Program Code]="PPH"),0))</f>
        <v>168800</v>
      </c>
      <c r="G21" s="92">
        <f>IF(D10-SUM(G15:G20)&gt;F21,F21,D10-SUM(G15:G20))</f>
        <v>0</v>
      </c>
      <c r="H21" s="92">
        <f t="shared" si="0"/>
        <v>168800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66.864999999999995</v>
      </c>
      <c r="F22" s="92" cm="1">
        <f t="array" ref="F22">INDEX(Source_Documents[AMOUNT],MATCH(1,($G$7=Source_Documents[LEA ID])*(Source_Documents[Program Code]="PPG"),0))</f>
        <v>300491</v>
      </c>
      <c r="G22" s="92">
        <f>IF(D10-SUM(G15:G21)&gt;F22,F22,D10-SUM(G15:G21))</f>
        <v>0</v>
      </c>
      <c r="H22" s="92">
        <f t="shared" si="0"/>
        <v>300491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2.7429999999999999</v>
      </c>
      <c r="F23" s="92" cm="1">
        <f t="array" ref="F23">INDEX(Source_Documents[AMOUNT],MATCH(1,($G$7=Source_Documents[LEA ID])*(Source_Documents[Program Code]="PPI"),0))</f>
        <v>12328</v>
      </c>
      <c r="G23" s="92">
        <f>IF(D10-SUM(G15:G22)&gt;F23,F23,D10-SUM(G15:G22))</f>
        <v>0</v>
      </c>
      <c r="H23" s="92">
        <f t="shared" si="0"/>
        <v>12328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11.252000000000001</v>
      </c>
      <c r="F24" s="92" cm="1">
        <f t="array" ref="F24">INDEX(Source_Documents[AMOUNT],MATCH(1,($G$7=Source_Documents[LEA ID])*(Source_Documents[Program Code]="PPN"),0))</f>
        <v>50568</v>
      </c>
      <c r="G24" s="92">
        <f>IF(D10-SUM(G15:G23)&gt;F24,F24,D10-SUM(G15:G23))</f>
        <v>0</v>
      </c>
      <c r="H24" s="92">
        <f t="shared" si="0"/>
        <v>50568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1.405</v>
      </c>
      <c r="F25" s="92" cm="1">
        <f t="array" ref="F25">_xlfn.IFNA(INDEX(Source_Documents[AMOUNT],MATCH(1,($G$7=Source_Documents[LEA ID])*(Source_Documents[Program Code]="PPp"),0)),0)</f>
        <v>6313</v>
      </c>
      <c r="G25" s="92">
        <f>IF(D10-SUM(G15:G24)&gt;F25,F25,D10-SUM(G15:G24))</f>
        <v>0</v>
      </c>
      <c r="H25" s="92">
        <f t="shared" si="0"/>
        <v>6313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251.02799999999999</v>
      </c>
      <c r="F26" s="92" cm="1">
        <f t="array" ref="F26">INDEX(Source_Documents[AMOUNT],MATCH(1,($G$7=Source_Documents[LEA ID])*(Source_Documents[Program Code]="PPK"),0))</f>
        <v>1128120</v>
      </c>
      <c r="G26" s="92">
        <f>IF(D10-SUM(G15:G24)&gt;F26,F26,D10-SUM(G15:G24))</f>
        <v>0</v>
      </c>
      <c r="H26" s="92">
        <f t="shared" si="0"/>
        <v>1128120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178.07499999999999</v>
      </c>
      <c r="F27" s="92" cm="1">
        <f t="array" ref="F27">INDEX(Source_Documents[AMOUNT],MATCH(1,($G$7=Source_Documents[LEA ID])*(Source_Documents[Program Code]="PPR"),0))</f>
        <v>800269</v>
      </c>
      <c r="G27" s="92">
        <f>IF(D10-SUM(G15:G24)&gt;F27,F27,D10-SUM(G15:G24))</f>
        <v>0</v>
      </c>
      <c r="H27" s="92">
        <f t="shared" si="0"/>
        <v>800269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196.78700000000001</v>
      </c>
      <c r="F28" s="92" cm="1">
        <f t="array" ref="F28">INDEX(Source_Documents[AMOUNT],MATCH(1,($G$7=Source_Documents[LEA ID])*(Source_Documents[Program Code]="PPL"),0))</f>
        <v>884359</v>
      </c>
      <c r="G28" s="92">
        <f>IF(D10-SUM(G15:G26)&gt;F28,F28,D10-SUM(G15:G26))</f>
        <v>0</v>
      </c>
      <c r="H28" s="92">
        <f t="shared" si="0"/>
        <v>884359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5012.3900000000003</v>
      </c>
      <c r="F29" s="93">
        <f>SUM(F15:F28)</f>
        <v>22559089</v>
      </c>
      <c r="G29" s="93">
        <f>SUM(G15:G28)</f>
        <v>4775350</v>
      </c>
      <c r="H29" s="93">
        <f>SUM(H15:H28)</f>
        <v>17783739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1079722</v>
      </c>
      <c r="G31" s="92">
        <v>0</v>
      </c>
      <c r="H31" s="92">
        <f t="shared" ref="H31:H52" si="1">F31-G31</f>
        <v>1079722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9361</v>
      </c>
      <c r="G33" s="92">
        <v>0</v>
      </c>
      <c r="H33" s="92">
        <f t="shared" si="1"/>
        <v>9361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49929</v>
      </c>
      <c r="G36" s="92">
        <v>0</v>
      </c>
      <c r="H36" s="92">
        <f t="shared" si="1"/>
        <v>49929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17722</v>
      </c>
      <c r="G37" s="92">
        <v>0</v>
      </c>
      <c r="H37" s="92">
        <f t="shared" si="1"/>
        <v>17722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2071471</v>
      </c>
      <c r="G41" s="92">
        <v>0</v>
      </c>
      <c r="H41" s="92">
        <f t="shared" si="1"/>
        <v>2071471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62008</v>
      </c>
      <c r="G43" s="92">
        <v>0</v>
      </c>
      <c r="H43" s="92">
        <f t="shared" si="1"/>
        <v>62008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19351</v>
      </c>
      <c r="G45" s="92">
        <v>0</v>
      </c>
      <c r="H45" s="92">
        <f t="shared" si="1"/>
        <v>19351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361858</v>
      </c>
      <c r="G46" s="92">
        <v>0</v>
      </c>
      <c r="H46" s="92">
        <f t="shared" si="1"/>
        <v>361858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668695</v>
      </c>
      <c r="G47" s="92">
        <v>0</v>
      </c>
      <c r="H47" s="92">
        <f t="shared" si="1"/>
        <v>668695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1040666</v>
      </c>
      <c r="G48" s="92">
        <v>0</v>
      </c>
      <c r="H48" s="92">
        <f t="shared" si="1"/>
        <v>1040666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118389</v>
      </c>
      <c r="G49" s="92">
        <v>0</v>
      </c>
      <c r="H49" s="92">
        <f t="shared" si="1"/>
        <v>118389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124912</v>
      </c>
      <c r="G52" s="92">
        <v>0</v>
      </c>
      <c r="H52" s="92">
        <f t="shared" si="1"/>
        <v>124912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2565136</v>
      </c>
      <c r="G54" s="92" cm="1">
        <f t="array" ref="G54">_xlfn.IFNA(INDEX(Source_Documents[AMOUNT],MATCH(1,($G$7=Source_Documents[LEA ID])*(Source_Documents[Program Code]="VLF"),0)),0)</f>
        <v>2384985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180151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4364124</v>
      </c>
      <c r="G55" s="92" cm="1">
        <f t="array" ref="G55">_xlfn.IFNA(INDEX(Source_Documents[AMOUNT],MATCH(1,($G$7=Source_Documents[LEA ID])*(Source_Documents[Program Code]="BLF"),0)),0)</f>
        <v>4364124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35112433</v>
      </c>
      <c r="G56" s="94">
        <f>SUM(G29:G55)</f>
        <v>11524459</v>
      </c>
      <c r="H56" s="94">
        <f>SUM(H29:H55)</f>
        <v>23587974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3500749667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24697615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10419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20686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31105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23619079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98E9-988A-490A-BDD7-91EC1CC47415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0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2.0470000000000002E-3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2752205319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0.9204</v>
      </c>
      <c r="E7" s="64"/>
      <c r="F7" s="65" t="s">
        <v>46</v>
      </c>
      <c r="G7" s="89">
        <v>18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3566647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3566647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39219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3146.41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14139967</v>
      </c>
      <c r="G15" s="91">
        <f>IF(D10&gt;F15,F15,D10)</f>
        <v>3566647</v>
      </c>
      <c r="H15" s="91">
        <f>F15-G15</f>
        <v>10573320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270.39699999999999</v>
      </c>
      <c r="F17" s="92" cm="1">
        <f t="array" ref="F17">INDEX(Source_Documents[AMOUNT],MATCH(1,($G$7=Source_Documents[LEA ID])*(Source_Documents[Program Code]="PPD"),0))</f>
        <v>1215162</v>
      </c>
      <c r="G17" s="92">
        <f>IF(D10-SUM(G15:G16)&gt;F17,F17,D10-SUM(G15:G16))</f>
        <v>0</v>
      </c>
      <c r="H17" s="92">
        <f>F17-G17</f>
        <v>1215162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358.548</v>
      </c>
      <c r="F20" s="92" cm="1">
        <f t="array" ref="F20">INDEX(Source_Documents[AMOUNT],MATCH(1,($G$7=Source_Documents[LEA ID])*(Source_Documents[Program Code]="PPF"),0))</f>
        <v>1611313</v>
      </c>
      <c r="G20" s="92">
        <f>IF(D10-SUM(G15:G19)&gt;F20,F20,D10-SUM(G15:G19))</f>
        <v>0</v>
      </c>
      <c r="H20" s="92">
        <f t="shared" ref="H20:H28" si="0">F20-G20</f>
        <v>1611313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31.016999999999999</v>
      </c>
      <c r="F21" s="92" cm="1">
        <f t="array" ref="F21">INDEX(Source_Documents[AMOUNT],MATCH(1,($G$7=Source_Documents[LEA ID])*(Source_Documents[Program Code]="PPH"),0))</f>
        <v>139389</v>
      </c>
      <c r="G21" s="92">
        <f>IF(D10-SUM(G15:G20)&gt;F21,F21,D10-SUM(G15:G20))</f>
        <v>0</v>
      </c>
      <c r="H21" s="92">
        <f t="shared" si="0"/>
        <v>139389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50.875999999999998</v>
      </c>
      <c r="F22" s="92" cm="1">
        <f t="array" ref="F22">INDEX(Source_Documents[AMOUNT],MATCH(1,($G$7=Source_Documents[LEA ID])*(Source_Documents[Program Code]="PPG"),0))</f>
        <v>228635</v>
      </c>
      <c r="G22" s="92">
        <f>IF(D10-SUM(G15:G21)&gt;F22,F22,D10-SUM(G15:G21))</f>
        <v>0</v>
      </c>
      <c r="H22" s="92">
        <f t="shared" si="0"/>
        <v>228635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2.13</v>
      </c>
      <c r="F23" s="92" cm="1">
        <f t="array" ref="F23">INDEX(Source_Documents[AMOUNT],MATCH(1,($G$7=Source_Documents[LEA ID])*(Source_Documents[Program Code]="PPI"),0))</f>
        <v>9573</v>
      </c>
      <c r="G23" s="92">
        <f>IF(D10-SUM(G15:G22)&gt;F23,F23,D10-SUM(G15:G22))</f>
        <v>0</v>
      </c>
      <c r="H23" s="92">
        <f t="shared" si="0"/>
        <v>9573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8.1739999999999995</v>
      </c>
      <c r="F24" s="92" cm="1">
        <f t="array" ref="F24">INDEX(Source_Documents[AMOUNT],MATCH(1,($G$7=Source_Documents[LEA ID])*(Source_Documents[Program Code]="PPN"),0))</f>
        <v>36734</v>
      </c>
      <c r="G24" s="92">
        <f>IF(D10-SUM(G15:G23)&gt;F24,F24,D10-SUM(G15:G23))</f>
        <v>0</v>
      </c>
      <c r="H24" s="92">
        <f t="shared" si="0"/>
        <v>36734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1.754</v>
      </c>
      <c r="F25" s="92" cm="1">
        <f t="array" ref="F25">_xlfn.IFNA(INDEX(Source_Documents[AMOUNT],MATCH(1,($G$7=Source_Documents[LEA ID])*(Source_Documents[Program Code]="PPp"),0)),0)</f>
        <v>7880</v>
      </c>
      <c r="G25" s="92">
        <f>IF(D10-SUM(G15:G24)&gt;F25,F25,D10-SUM(G15:G24))</f>
        <v>0</v>
      </c>
      <c r="H25" s="92">
        <f t="shared" si="0"/>
        <v>7880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206.52199999999999</v>
      </c>
      <c r="F26" s="92" cm="1">
        <f t="array" ref="F26">INDEX(Source_Documents[AMOUNT],MATCH(1,($G$7=Source_Documents[LEA ID])*(Source_Documents[Program Code]="PPK"),0))</f>
        <v>928110</v>
      </c>
      <c r="G26" s="92">
        <f>IF(D10-SUM(G15:G24)&gt;F26,F26,D10-SUM(G15:G24))</f>
        <v>0</v>
      </c>
      <c r="H26" s="92">
        <f t="shared" si="0"/>
        <v>928110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35.375</v>
      </c>
      <c r="F27" s="92" cm="1">
        <f t="array" ref="F27">INDEX(Source_Documents[AMOUNT],MATCH(1,($G$7=Source_Documents[LEA ID])*(Source_Documents[Program Code]="PPR"),0))</f>
        <v>158975</v>
      </c>
      <c r="G27" s="92">
        <f>IF(D10-SUM(G15:G24)&gt;F27,F27,D10-SUM(G15:G24))</f>
        <v>0</v>
      </c>
      <c r="H27" s="92">
        <f t="shared" si="0"/>
        <v>158975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189.577</v>
      </c>
      <c r="F28" s="92" cm="1">
        <f t="array" ref="F28">INDEX(Source_Documents[AMOUNT],MATCH(1,($G$7=Source_Documents[LEA ID])*(Source_Documents[Program Code]="PPL"),0))</f>
        <v>851959</v>
      </c>
      <c r="G28" s="92">
        <f>IF(D10-SUM(G15:G26)&gt;F28,F28,D10-SUM(G15:G26))</f>
        <v>0</v>
      </c>
      <c r="H28" s="92">
        <f t="shared" si="0"/>
        <v>851959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4300.78</v>
      </c>
      <c r="F29" s="93">
        <f>SUM(F15:F28)</f>
        <v>19327697</v>
      </c>
      <c r="G29" s="93">
        <f>SUM(G15:G28)</f>
        <v>3566647</v>
      </c>
      <c r="H29" s="93">
        <f>SUM(H15:H28)</f>
        <v>15761050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953838</v>
      </c>
      <c r="G31" s="92">
        <v>0</v>
      </c>
      <c r="H31" s="92">
        <f t="shared" ref="H31:H52" si="1">F31-G31</f>
        <v>953838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8032</v>
      </c>
      <c r="G33" s="92">
        <v>0</v>
      </c>
      <c r="H33" s="92">
        <f t="shared" si="1"/>
        <v>8032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41061</v>
      </c>
      <c r="G36" s="92">
        <v>0</v>
      </c>
      <c r="H36" s="92">
        <f t="shared" si="1"/>
        <v>41061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2120482</v>
      </c>
      <c r="G41" s="92">
        <v>0</v>
      </c>
      <c r="H41" s="92">
        <f t="shared" si="1"/>
        <v>2120482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62931</v>
      </c>
      <c r="G43" s="92">
        <v>0</v>
      </c>
      <c r="H43" s="92">
        <f t="shared" si="1"/>
        <v>62931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21931</v>
      </c>
      <c r="G45" s="92">
        <v>0</v>
      </c>
      <c r="H45" s="92">
        <f t="shared" si="1"/>
        <v>21931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369010</v>
      </c>
      <c r="G46" s="92">
        <v>0</v>
      </c>
      <c r="H46" s="92">
        <f t="shared" si="1"/>
        <v>369010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678894</v>
      </c>
      <c r="G47" s="92">
        <v>0</v>
      </c>
      <c r="H47" s="92">
        <f t="shared" si="1"/>
        <v>678894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925858</v>
      </c>
      <c r="G48" s="92">
        <v>0</v>
      </c>
      <c r="H48" s="92">
        <f t="shared" si="1"/>
        <v>925858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120552</v>
      </c>
      <c r="G49" s="92">
        <v>0</v>
      </c>
      <c r="H49" s="92">
        <f t="shared" si="1"/>
        <v>120552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126818</v>
      </c>
      <c r="G52" s="92">
        <v>0</v>
      </c>
      <c r="H52" s="92">
        <f t="shared" si="1"/>
        <v>126818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0</v>
      </c>
      <c r="G54" s="92" cm="1">
        <f t="array" ref="G54">_xlfn.IFNA(INDEX(Source_Documents[AMOUNT],MATCH(1,($G$7=Source_Documents[LEA ID])*(Source_Documents[Program Code]="VLF"),0)),0)</f>
        <v>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5516316</v>
      </c>
      <c r="G55" s="92" cm="1">
        <f t="array" ref="G55">_xlfn.IFNA(INDEX(Source_Documents[AMOUNT],MATCH(1,($G$7=Source_Documents[LEA ID])*(Source_Documents[Program Code]="BLF"),0)),0)</f>
        <v>5516316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30273420</v>
      </c>
      <c r="G56" s="94">
        <f>SUM(G29:G55)</f>
        <v>9082963</v>
      </c>
      <c r="H56" s="94">
        <f>SUM(H29:H55)</f>
        <v>21190457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2789978305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-34715921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3057065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6497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7728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14225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21204682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2B54-569C-439E-9867-7FDF14A15D4A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1.2999999999999999E-3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1.258E-3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19548691972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0.92730000000000001</v>
      </c>
      <c r="E7" s="64"/>
      <c r="F7" s="65" t="s">
        <v>47</v>
      </c>
      <c r="G7" s="89">
        <v>19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25523523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25523523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1649592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42305.313000000002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190120074</v>
      </c>
      <c r="G15" s="91">
        <f>IF(D10&gt;F15,F15,D10)</f>
        <v>25523523</v>
      </c>
      <c r="H15" s="91">
        <f>F15-G15</f>
        <v>164596551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3734.3960000000002</v>
      </c>
      <c r="F17" s="92" cm="1">
        <f t="array" ref="F17">INDEX(Source_Documents[AMOUNT],MATCH(1,($G$7=Source_Documents[LEA ID])*(Source_Documents[Program Code]="PPD"),0))</f>
        <v>16782374</v>
      </c>
      <c r="G17" s="92">
        <f>IF(D10-SUM(G15:G16)&gt;F17,F17,D10-SUM(G15:G16))</f>
        <v>0</v>
      </c>
      <c r="H17" s="92">
        <f>F17-G17</f>
        <v>16782374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14</v>
      </c>
      <c r="F18" s="92" cm="1">
        <f t="array" ref="F18">INDEX(Source_Documents[AMOUNT],MATCH(1,($G$7=Source_Documents[LEA ID])*(Source_Documents[Program Code]="PPM"),0))</f>
        <v>62916</v>
      </c>
      <c r="G18" s="92">
        <f>IF(D10-SUM(G15:G17)&gt;F18,F18,D10-SUM(G15:G17))</f>
        <v>0</v>
      </c>
      <c r="H18" s="92">
        <f>F18-G18</f>
        <v>62916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5703.3069999999998</v>
      </c>
      <c r="F20" s="92" cm="1">
        <f t="array" ref="F20">INDEX(Source_Documents[AMOUNT],MATCH(1,($G$7=Source_Documents[LEA ID])*(Source_Documents[Program Code]="PPF"),0))</f>
        <v>25630663</v>
      </c>
      <c r="G20" s="92">
        <f>IF(D10-SUM(G15:G19)&gt;F20,F20,D10-SUM(G15:G19))</f>
        <v>0</v>
      </c>
      <c r="H20" s="92">
        <f t="shared" ref="H20:H28" si="0">F20-G20</f>
        <v>25630663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836.05</v>
      </c>
      <c r="F21" s="92" cm="1">
        <f t="array" ref="F21">INDEX(Source_Documents[AMOUNT],MATCH(1,($G$7=Source_Documents[LEA ID])*(Source_Documents[Program Code]="PPH"),0))</f>
        <v>3757209</v>
      </c>
      <c r="G21" s="92">
        <f>IF(D10-SUM(G15:G20)&gt;F21,F21,D10-SUM(G15:G20))</f>
        <v>0</v>
      </c>
      <c r="H21" s="92">
        <f t="shared" si="0"/>
        <v>3757209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734.06100000000004</v>
      </c>
      <c r="F22" s="92" cm="1">
        <f t="array" ref="F22">INDEX(Source_Documents[AMOUNT],MATCH(1,($G$7=Source_Documents[LEA ID])*(Source_Documents[Program Code]="PPG"),0))</f>
        <v>3298872</v>
      </c>
      <c r="G22" s="92">
        <f>IF(D10-SUM(G15:G21)&gt;F22,F22,D10-SUM(G15:G21))</f>
        <v>0</v>
      </c>
      <c r="H22" s="92">
        <f t="shared" si="0"/>
        <v>3298872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23.507999999999999</v>
      </c>
      <c r="F23" s="92" cm="1">
        <f t="array" ref="F23">INDEX(Source_Documents[AMOUNT],MATCH(1,($G$7=Source_Documents[LEA ID])*(Source_Documents[Program Code]="PPI"),0))</f>
        <v>105645</v>
      </c>
      <c r="G23" s="92">
        <f>IF(D10-SUM(G15:G22)&gt;F23,F23,D10-SUM(G15:G22))</f>
        <v>0</v>
      </c>
      <c r="H23" s="92">
        <f t="shared" si="0"/>
        <v>105645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115.538</v>
      </c>
      <c r="F24" s="92" cm="1">
        <f t="array" ref="F24">INDEX(Source_Documents[AMOUNT],MATCH(1,($G$7=Source_Documents[LEA ID])*(Source_Documents[Program Code]="PPN"),0))</f>
        <v>519230</v>
      </c>
      <c r="G24" s="92">
        <f>IF(D10-SUM(G15:G23)&gt;F24,F24,D10-SUM(G15:G23))</f>
        <v>0</v>
      </c>
      <c r="H24" s="92">
        <f t="shared" si="0"/>
        <v>519230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15.898999999999999</v>
      </c>
      <c r="F25" s="92" cm="1">
        <f t="array" ref="F25">_xlfn.IFNA(INDEX(Source_Documents[AMOUNT],MATCH(1,($G$7=Source_Documents[LEA ID])*(Source_Documents[Program Code]="PPp"),0)),0)</f>
        <v>71449</v>
      </c>
      <c r="G25" s="92">
        <f>IF(D10-SUM(G15:G24)&gt;F25,F25,D10-SUM(G15:G24))</f>
        <v>0</v>
      </c>
      <c r="H25" s="92">
        <f t="shared" si="0"/>
        <v>71449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1626.0170000000001</v>
      </c>
      <c r="F26" s="92" cm="1">
        <f t="array" ref="F26">INDEX(Source_Documents[AMOUNT],MATCH(1,($G$7=Source_Documents[LEA ID])*(Source_Documents[Program Code]="PPK"),0))</f>
        <v>7307320</v>
      </c>
      <c r="G26" s="92">
        <f>IF(D10-SUM(G15:G24)&gt;F26,F26,D10-SUM(G15:G24))</f>
        <v>0</v>
      </c>
      <c r="H26" s="92">
        <f t="shared" si="0"/>
        <v>7307320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1277.7049999999999</v>
      </c>
      <c r="F27" s="92" cm="1">
        <f t="array" ref="F27">INDEX(Source_Documents[AMOUNT],MATCH(1,($G$7=Source_Documents[LEA ID])*(Source_Documents[Program Code]="PPR"),0))</f>
        <v>5742006</v>
      </c>
      <c r="G27" s="92">
        <f>IF(D10-SUM(G15:G24)&gt;F27,F27,D10-SUM(G15:G24))</f>
        <v>0</v>
      </c>
      <c r="H27" s="92">
        <f t="shared" si="0"/>
        <v>5742006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2830.1190000000001</v>
      </c>
      <c r="F28" s="92" cm="1">
        <f t="array" ref="F28">INDEX(Source_Documents[AMOUNT],MATCH(1,($G$7=Source_Documents[LEA ID])*(Source_Documents[Program Code]="PPL"),0))</f>
        <v>12718553</v>
      </c>
      <c r="G28" s="92">
        <f>IF(D10-SUM(G15:G26)&gt;F28,F28,D10-SUM(G15:G26))</f>
        <v>0</v>
      </c>
      <c r="H28" s="92">
        <f t="shared" si="0"/>
        <v>12718553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59215.913</v>
      </c>
      <c r="F29" s="93">
        <f>SUM(F15:F28)</f>
        <v>266116311</v>
      </c>
      <c r="G29" s="93">
        <f>SUM(G15:G28)</f>
        <v>25523523</v>
      </c>
      <c r="H29" s="93">
        <f>SUM(H15:H28)</f>
        <v>240592788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8826007</v>
      </c>
      <c r="G31" s="92">
        <v>0</v>
      </c>
      <c r="H31" s="92">
        <f t="shared" ref="H31:H52" si="1">F31-G31</f>
        <v>8826007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110588</v>
      </c>
      <c r="G33" s="92">
        <v>0</v>
      </c>
      <c r="H33" s="92">
        <f t="shared" si="1"/>
        <v>110588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325829</v>
      </c>
      <c r="G36" s="92">
        <v>0</v>
      </c>
      <c r="H36" s="92">
        <f t="shared" si="1"/>
        <v>325829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22774113</v>
      </c>
      <c r="G41" s="92">
        <v>0</v>
      </c>
      <c r="H41" s="92">
        <f t="shared" si="1"/>
        <v>22774113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601666</v>
      </c>
      <c r="G43" s="92">
        <v>0</v>
      </c>
      <c r="H43" s="92">
        <f t="shared" si="1"/>
        <v>601666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202109</v>
      </c>
      <c r="G45" s="92">
        <v>0</v>
      </c>
      <c r="H45" s="92">
        <f t="shared" si="1"/>
        <v>202109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3877424</v>
      </c>
      <c r="G46" s="92">
        <v>0</v>
      </c>
      <c r="H46" s="92">
        <f t="shared" si="1"/>
        <v>3877424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6414384</v>
      </c>
      <c r="G47" s="92">
        <v>0</v>
      </c>
      <c r="H47" s="92">
        <f t="shared" si="1"/>
        <v>6414384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12182207</v>
      </c>
      <c r="G48" s="92">
        <v>0</v>
      </c>
      <c r="H48" s="92">
        <f t="shared" si="1"/>
        <v>12182207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1336832</v>
      </c>
      <c r="G49" s="92">
        <v>0</v>
      </c>
      <c r="H49" s="92">
        <f t="shared" si="1"/>
        <v>1336832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219941</v>
      </c>
      <c r="G50" s="92">
        <v>0</v>
      </c>
      <c r="H50" s="92">
        <f t="shared" si="1"/>
        <v>219941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49306133</v>
      </c>
      <c r="G54" s="92" cm="1">
        <f t="array" ref="G54">_xlfn.IFNA(INDEX(Source_Documents[AMOUNT],MATCH(1,($G$7=Source_Documents[LEA ID])*(Source_Documents[Program Code]="VLF"),0)),0)</f>
        <v>26347063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22959070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26549457</v>
      </c>
      <c r="G55" s="92" cm="1">
        <f t="array" ref="G55">_xlfn.IFNA(INDEX(Source_Documents[AMOUNT],MATCH(1,($G$7=Source_Documents[LEA ID])*(Source_Documents[Program Code]="BLF"),0)),0)</f>
        <v>14394063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12155394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398843001</v>
      </c>
      <c r="G56" s="94">
        <f>SUM(G29:G55)</f>
        <v>66264649</v>
      </c>
      <c r="H56" s="94">
        <f>SUM(H29:H55)</f>
        <v>332578352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19942817844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-335814673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58311199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4262561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5070091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235170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466903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10034725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342613077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092B-503A-4CD1-8FAB-B6A6E2247208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9.2199999999999997E-4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9.9099999999999991E-4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1659663555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0.92200000000000004</v>
      </c>
      <c r="E7" s="64"/>
      <c r="F7" s="65" t="s">
        <v>48</v>
      </c>
      <c r="G7" s="89">
        <v>20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2154535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2154535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20600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2418.3119999999999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10867895</v>
      </c>
      <c r="G15" s="91">
        <f>IF(D10&gt;F15,F15,D10)</f>
        <v>2154535</v>
      </c>
      <c r="H15" s="91">
        <f>F15-G15</f>
        <v>8713360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61.895000000000003</v>
      </c>
      <c r="F16" s="92" cm="1">
        <f t="array" ref="F16">INDEX(Source_Documents[AMOUNT],MATCH(1,($G$7=Source_Documents[LEA ID])*(Source_Documents[Program Code]="PPC"),0))</f>
        <v>283953</v>
      </c>
      <c r="G16" s="92">
        <f>IF(D9-SUM(G13:G15)&gt;F16,F16,D9-SUM(G13:G15))</f>
        <v>0</v>
      </c>
      <c r="H16" s="92">
        <f>F16-G16</f>
        <v>283953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234.00700000000001</v>
      </c>
      <c r="F17" s="92" cm="1">
        <f t="array" ref="F17">INDEX(Source_Documents[AMOUNT],MATCH(1,($G$7=Source_Documents[LEA ID])*(Source_Documents[Program Code]="PPD"),0))</f>
        <v>1051629</v>
      </c>
      <c r="G17" s="92">
        <f>IF(D10-SUM(G15:G16)&gt;F17,F17,D10-SUM(G15:G16))</f>
        <v>0</v>
      </c>
      <c r="H17" s="92">
        <f>F17-G17</f>
        <v>1051629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3</v>
      </c>
      <c r="F18" s="92" cm="1">
        <f t="array" ref="F18">INDEX(Source_Documents[AMOUNT],MATCH(1,($G$7=Source_Documents[LEA ID])*(Source_Documents[Program Code]="PPM"),0))</f>
        <v>13482</v>
      </c>
      <c r="G18" s="92">
        <f>IF(D10-SUM(G15:G17)&gt;F18,F18,D10-SUM(G15:G17))</f>
        <v>0</v>
      </c>
      <c r="H18" s="92">
        <f>F18-G18</f>
        <v>13482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403.52</v>
      </c>
      <c r="F20" s="92" cm="1">
        <f t="array" ref="F20">INDEX(Source_Documents[AMOUNT],MATCH(1,($G$7=Source_Documents[LEA ID])*(Source_Documents[Program Code]="PPF"),0))</f>
        <v>1813420</v>
      </c>
      <c r="G20" s="92">
        <f>IF(D10-SUM(G15:G19)&gt;F20,F20,D10-SUM(G15:G19))</f>
        <v>0</v>
      </c>
      <c r="H20" s="92">
        <f t="shared" ref="H20:H28" si="0">F20-G20</f>
        <v>1813420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38.872</v>
      </c>
      <c r="F21" s="92" cm="1">
        <f t="array" ref="F21">INDEX(Source_Documents[AMOUNT],MATCH(1,($G$7=Source_Documents[LEA ID])*(Source_Documents[Program Code]="PPH"),0))</f>
        <v>174692</v>
      </c>
      <c r="G21" s="92">
        <f>IF(D10-SUM(G15:G20)&gt;F21,F21,D10-SUM(G15:G20))</f>
        <v>0</v>
      </c>
      <c r="H21" s="92">
        <f t="shared" si="0"/>
        <v>174692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69.772000000000006</v>
      </c>
      <c r="F22" s="92" cm="1">
        <f t="array" ref="F22">INDEX(Source_Documents[AMOUNT],MATCH(1,($G$7=Source_Documents[LEA ID])*(Source_Documents[Program Code]="PPG"),0))</f>
        <v>313556</v>
      </c>
      <c r="G22" s="92">
        <f>IF(D10-SUM(G15:G21)&gt;F22,F22,D10-SUM(G15:G21))</f>
        <v>0</v>
      </c>
      <c r="H22" s="92">
        <f t="shared" si="0"/>
        <v>313556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2.25</v>
      </c>
      <c r="F23" s="92" cm="1">
        <f t="array" ref="F23">INDEX(Source_Documents[AMOUNT],MATCH(1,($G$7=Source_Documents[LEA ID])*(Source_Documents[Program Code]="PPI"),0))</f>
        <v>10113</v>
      </c>
      <c r="G23" s="92">
        <f>IF(D10-SUM(G15:G22)&gt;F23,F23,D10-SUM(G15:G22))</f>
        <v>0</v>
      </c>
      <c r="H23" s="92">
        <f t="shared" si="0"/>
        <v>10113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8.7769999999999992</v>
      </c>
      <c r="F24" s="92" cm="1">
        <f t="array" ref="F24">INDEX(Source_Documents[AMOUNT],MATCH(1,($G$7=Source_Documents[LEA ID])*(Source_Documents[Program Code]="PPN"),0))</f>
        <v>39445</v>
      </c>
      <c r="G24" s="92">
        <f>IF(D10-SUM(G15:G23)&gt;F24,F24,D10-SUM(G15:G23))</f>
        <v>0</v>
      </c>
      <c r="H24" s="92">
        <f t="shared" si="0"/>
        <v>39445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0.82199999999999995</v>
      </c>
      <c r="F25" s="92" cm="1">
        <f t="array" ref="F25">_xlfn.IFNA(INDEX(Source_Documents[AMOUNT],MATCH(1,($G$7=Source_Documents[LEA ID])*(Source_Documents[Program Code]="PPp"),0)),0)</f>
        <v>3696</v>
      </c>
      <c r="G25" s="92">
        <f>IF(D10-SUM(G15:G24)&gt;F25,F25,D10-SUM(G15:G24))</f>
        <v>0</v>
      </c>
      <c r="H25" s="92">
        <f t="shared" si="0"/>
        <v>3696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189.83699999999999</v>
      </c>
      <c r="F26" s="92" cm="1">
        <f t="array" ref="F26">INDEX(Source_Documents[AMOUNT],MATCH(1,($G$7=Source_Documents[LEA ID])*(Source_Documents[Program Code]="PPK"),0))</f>
        <v>853127</v>
      </c>
      <c r="G26" s="92">
        <f>IF(D10-SUM(G15:G24)&gt;F26,F26,D10-SUM(G15:G24))</f>
        <v>0</v>
      </c>
      <c r="H26" s="92">
        <f t="shared" si="0"/>
        <v>853127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183.083</v>
      </c>
      <c r="F27" s="92" cm="1">
        <f t="array" ref="F27">INDEX(Source_Documents[AMOUNT],MATCH(1,($G$7=Source_Documents[LEA ID])*(Source_Documents[Program Code]="PPR"),0))</f>
        <v>822773</v>
      </c>
      <c r="G27" s="92">
        <f>IF(D10-SUM(G15:G24)&gt;F27,F27,D10-SUM(G15:G24))</f>
        <v>0</v>
      </c>
      <c r="H27" s="92">
        <f t="shared" si="0"/>
        <v>822773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152.26900000000001</v>
      </c>
      <c r="F28" s="92" cm="1">
        <f t="array" ref="F28">INDEX(Source_Documents[AMOUNT],MATCH(1,($G$7=Source_Documents[LEA ID])*(Source_Documents[Program Code]="PPL"),0))</f>
        <v>684297</v>
      </c>
      <c r="G28" s="92">
        <f>IF(D10-SUM(G15:G26)&gt;F28,F28,D10-SUM(G15:G26))</f>
        <v>0</v>
      </c>
      <c r="H28" s="92">
        <f t="shared" si="0"/>
        <v>684297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3766.4160000000002</v>
      </c>
      <c r="F29" s="93">
        <f>SUM(F15:F28)</f>
        <v>16932078</v>
      </c>
      <c r="G29" s="93">
        <f>SUM(G15:G28)</f>
        <v>2154535</v>
      </c>
      <c r="H29" s="93">
        <f>SUM(H15:H28)</f>
        <v>14777543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891375</v>
      </c>
      <c r="G31" s="92">
        <v>0</v>
      </c>
      <c r="H31" s="92">
        <f t="shared" ref="H31:H52" si="1">F31-G31</f>
        <v>891375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7034</v>
      </c>
      <c r="G33" s="92">
        <v>0</v>
      </c>
      <c r="H33" s="92">
        <f t="shared" si="1"/>
        <v>7034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35584</v>
      </c>
      <c r="G36" s="92">
        <v>0</v>
      </c>
      <c r="H36" s="92">
        <f t="shared" si="1"/>
        <v>35584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1681741</v>
      </c>
      <c r="G41" s="92">
        <v>0</v>
      </c>
      <c r="H41" s="92">
        <f t="shared" si="1"/>
        <v>1681741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49040</v>
      </c>
      <c r="G43" s="92">
        <v>0</v>
      </c>
      <c r="H43" s="92">
        <f t="shared" si="1"/>
        <v>49040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15911</v>
      </c>
      <c r="G45" s="92">
        <v>0</v>
      </c>
      <c r="H45" s="92">
        <f t="shared" si="1"/>
        <v>15911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291955</v>
      </c>
      <c r="G46" s="92">
        <v>0</v>
      </c>
      <c r="H46" s="92">
        <f t="shared" si="1"/>
        <v>291955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578607</v>
      </c>
      <c r="G47" s="92">
        <v>0</v>
      </c>
      <c r="H47" s="92">
        <f t="shared" si="1"/>
        <v>578607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780126</v>
      </c>
      <c r="G48" s="92">
        <v>0</v>
      </c>
      <c r="H48" s="92">
        <f t="shared" si="1"/>
        <v>780126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99285</v>
      </c>
      <c r="G49" s="92">
        <v>0</v>
      </c>
      <c r="H49" s="92">
        <f t="shared" si="1"/>
        <v>99285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21333</v>
      </c>
      <c r="G50" s="92">
        <v>0</v>
      </c>
      <c r="H50" s="92">
        <f t="shared" si="1"/>
        <v>21333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108000</v>
      </c>
      <c r="G51" s="92">
        <v>0</v>
      </c>
      <c r="H51" s="92">
        <f t="shared" si="1"/>
        <v>108000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108076</v>
      </c>
      <c r="G52" s="92">
        <v>0</v>
      </c>
      <c r="H52" s="92">
        <f t="shared" si="1"/>
        <v>108076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3859832</v>
      </c>
      <c r="G54" s="92" cm="1">
        <f t="array" ref="G54">_xlfn.IFNA(INDEX(Source_Documents[AMOUNT],MATCH(1,($G$7=Source_Documents[LEA ID])*(Source_Documents[Program Code]="VLF"),0)),0)</f>
        <v>1648314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2211518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964958</v>
      </c>
      <c r="G55" s="92" cm="1">
        <f t="array" ref="G55">_xlfn.IFNA(INDEX(Source_Documents[AMOUNT],MATCH(1,($G$7=Source_Documents[LEA ID])*(Source_Documents[Program Code]="BLF"),0)),0)</f>
        <v>714834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250124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26424935</v>
      </c>
      <c r="G56" s="94">
        <f>SUM(G29:G55)</f>
        <v>4517683</v>
      </c>
      <c r="H56" s="94">
        <f>SUM(H29:H55)</f>
        <v>21907252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1665772421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6108866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186408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221722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4694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9320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422144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22329396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6C68-BEC9-4C09-8458-1F5331830097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1.05E-4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1.209E-3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3932187506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0.93669999999999998</v>
      </c>
      <c r="E7" s="64"/>
      <c r="F7" s="65" t="s">
        <v>49</v>
      </c>
      <c r="G7" s="89">
        <v>21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5186058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5186058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48143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1038.6099999999999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4667512</v>
      </c>
      <c r="G15" s="91">
        <f>IF(D10&gt;F15,F15,D10)</f>
        <v>4667512</v>
      </c>
      <c r="H15" s="91">
        <f>F15-G15</f>
        <v>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294.30799999999999</v>
      </c>
      <c r="F16" s="92" cm="1">
        <f t="array" ref="F16">INDEX(Source_Documents[AMOUNT],MATCH(1,($G$7=Source_Documents[LEA ID])*(Source_Documents[Program Code]="PPC"),0))</f>
        <v>1349731</v>
      </c>
      <c r="G16" s="92">
        <f>IF(D9-SUM(G13:G15)&gt;F16,F16,D9-SUM(G13:G15))</f>
        <v>518546</v>
      </c>
      <c r="H16" s="92">
        <f>F16-G16</f>
        <v>831185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123.738</v>
      </c>
      <c r="F17" s="92" cm="1">
        <f t="array" ref="F17">INDEX(Source_Documents[AMOUNT],MATCH(1,($G$7=Source_Documents[LEA ID])*(Source_Documents[Program Code]="PPD"),0))</f>
        <v>556077</v>
      </c>
      <c r="G17" s="92">
        <f>IF(D10-SUM(G15:G16)&gt;F17,F17,D10-SUM(G15:G16))</f>
        <v>0</v>
      </c>
      <c r="H17" s="92">
        <f>F17-G17</f>
        <v>556077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1</v>
      </c>
      <c r="F18" s="92" cm="1">
        <f t="array" ref="F18">INDEX(Source_Documents[AMOUNT],MATCH(1,($G$7=Source_Documents[LEA ID])*(Source_Documents[Program Code]="PPM"),0))</f>
        <v>4494</v>
      </c>
      <c r="G18" s="92">
        <f>IF(D10-SUM(G15:G17)&gt;F18,F18,D10-SUM(G15:G17))</f>
        <v>0</v>
      </c>
      <c r="H18" s="92">
        <f>F18-G18</f>
        <v>4494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151.84899999999999</v>
      </c>
      <c r="F20" s="92" cm="1">
        <f t="array" ref="F20">INDEX(Source_Documents[AMOUNT],MATCH(1,($G$7=Source_Documents[LEA ID])*(Source_Documents[Program Code]="PPF"),0))</f>
        <v>682409</v>
      </c>
      <c r="G20" s="92">
        <f>IF(D10-SUM(G15:G19)&gt;F20,F20,D10-SUM(G15:G19))</f>
        <v>0</v>
      </c>
      <c r="H20" s="92">
        <f t="shared" ref="H20:H28" si="0">F20-G20</f>
        <v>682409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11.428000000000001</v>
      </c>
      <c r="F21" s="92" cm="1">
        <f t="array" ref="F21">INDEX(Source_Documents[AMOUNT],MATCH(1,($G$7=Source_Documents[LEA ID])*(Source_Documents[Program Code]="PPH"),0))</f>
        <v>51356</v>
      </c>
      <c r="G21" s="92">
        <f>IF(D10-SUM(G15:G20)&gt;F21,F21,D10-SUM(G15:G20))</f>
        <v>0</v>
      </c>
      <c r="H21" s="92">
        <f t="shared" si="0"/>
        <v>51356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15.989000000000001</v>
      </c>
      <c r="F22" s="92" cm="1">
        <f t="array" ref="F22">INDEX(Source_Documents[AMOUNT],MATCH(1,($G$7=Source_Documents[LEA ID])*(Source_Documents[Program Code]="PPG"),0))</f>
        <v>71857</v>
      </c>
      <c r="G22" s="92">
        <f>IF(D10-SUM(G15:G21)&gt;F22,F22,D10-SUM(G15:G21))</f>
        <v>0</v>
      </c>
      <c r="H22" s="92">
        <f t="shared" si="0"/>
        <v>71857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1.298</v>
      </c>
      <c r="F23" s="92" cm="1">
        <f t="array" ref="F23">INDEX(Source_Documents[AMOUNT],MATCH(1,($G$7=Source_Documents[LEA ID])*(Source_Documents[Program Code]="PPI"),0))</f>
        <v>5832</v>
      </c>
      <c r="G23" s="92">
        <f>IF(D10-SUM(G15:G22)&gt;F23,F23,D10-SUM(G15:G22))</f>
        <v>0</v>
      </c>
      <c r="H23" s="92">
        <f t="shared" si="0"/>
        <v>5832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3.9929999999999999</v>
      </c>
      <c r="F24" s="92" cm="1">
        <f t="array" ref="F24">INDEX(Source_Documents[AMOUNT],MATCH(1,($G$7=Source_Documents[LEA ID])*(Source_Documents[Program Code]="PPN"),0))</f>
        <v>17946</v>
      </c>
      <c r="G24" s="92">
        <f>IF(D10-SUM(G15:G23)&gt;F24,F24,D10-SUM(G15:G23))</f>
        <v>0</v>
      </c>
      <c r="H24" s="92">
        <f t="shared" si="0"/>
        <v>17946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0.38</v>
      </c>
      <c r="F25" s="92" cm="1">
        <f t="array" ref="F25">_xlfn.IFNA(INDEX(Source_Documents[AMOUNT],MATCH(1,($G$7=Source_Documents[LEA ID])*(Source_Documents[Program Code]="PPp"),0)),0)</f>
        <v>1707</v>
      </c>
      <c r="G25" s="92">
        <f>IF(D10-SUM(G15:G24)&gt;F25,F25,D10-SUM(G15:G24))</f>
        <v>0</v>
      </c>
      <c r="H25" s="92">
        <f t="shared" si="0"/>
        <v>1707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123.111</v>
      </c>
      <c r="F26" s="92" cm="1">
        <f t="array" ref="F26">INDEX(Source_Documents[AMOUNT],MATCH(1,($G$7=Source_Documents[LEA ID])*(Source_Documents[Program Code]="PPK"),0))</f>
        <v>553261</v>
      </c>
      <c r="G26" s="92">
        <f>IF(D10-SUM(G15:G24)&gt;F26,F26,D10-SUM(G15:G24))</f>
        <v>0</v>
      </c>
      <c r="H26" s="92">
        <f t="shared" si="0"/>
        <v>553261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35.11</v>
      </c>
      <c r="F27" s="92" cm="1">
        <f t="array" ref="F27">INDEX(Source_Documents[AMOUNT],MATCH(1,($G$7=Source_Documents[LEA ID])*(Source_Documents[Program Code]="PPR"),0))</f>
        <v>157784</v>
      </c>
      <c r="G27" s="92">
        <f>IF(D10-SUM(G15:G24)&gt;F27,F27,D10-SUM(G15:G24))</f>
        <v>0</v>
      </c>
      <c r="H27" s="92">
        <f t="shared" si="0"/>
        <v>157784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64.369</v>
      </c>
      <c r="F28" s="92" cm="1">
        <f t="array" ref="F28">INDEX(Source_Documents[AMOUNT],MATCH(1,($G$7=Source_Documents[LEA ID])*(Source_Documents[Program Code]="PPL"),0))</f>
        <v>289274</v>
      </c>
      <c r="G28" s="92">
        <f>IF(D10-SUM(G15:G26)&gt;F28,F28,D10-SUM(G15:G26))</f>
        <v>0</v>
      </c>
      <c r="H28" s="92">
        <f t="shared" si="0"/>
        <v>289274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1865.183</v>
      </c>
      <c r="F29" s="93">
        <f>SUM(F15:F28)</f>
        <v>8409240</v>
      </c>
      <c r="G29" s="93">
        <f>SUM(G15:G28)</f>
        <v>5186058</v>
      </c>
      <c r="H29" s="93">
        <f>SUM(H15:H28)</f>
        <v>3223182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443835</v>
      </c>
      <c r="G31" s="92">
        <v>0</v>
      </c>
      <c r="H31" s="92">
        <f t="shared" ref="H31:H52" si="1">F31-G31</f>
        <v>443835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3483</v>
      </c>
      <c r="G33" s="92">
        <v>0</v>
      </c>
      <c r="H33" s="92">
        <f t="shared" si="1"/>
        <v>3483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30023</v>
      </c>
      <c r="G36" s="92">
        <v>0</v>
      </c>
      <c r="H36" s="92">
        <f t="shared" si="1"/>
        <v>30023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750890</v>
      </c>
      <c r="G41" s="92">
        <v>0</v>
      </c>
      <c r="H41" s="92">
        <f t="shared" si="1"/>
        <v>750890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22483</v>
      </c>
      <c r="G43" s="92">
        <v>0</v>
      </c>
      <c r="H43" s="92">
        <f t="shared" si="1"/>
        <v>22483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6880</v>
      </c>
      <c r="G45" s="92">
        <v>0</v>
      </c>
      <c r="H45" s="92">
        <f t="shared" si="1"/>
        <v>6880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129649</v>
      </c>
      <c r="G46" s="92">
        <v>0</v>
      </c>
      <c r="H46" s="92">
        <f t="shared" si="1"/>
        <v>129649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376050</v>
      </c>
      <c r="G47" s="92">
        <v>0</v>
      </c>
      <c r="H47" s="92">
        <f t="shared" si="1"/>
        <v>376050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391568</v>
      </c>
      <c r="G48" s="92">
        <v>0</v>
      </c>
      <c r="H48" s="92">
        <f t="shared" si="1"/>
        <v>391568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56330</v>
      </c>
      <c r="G49" s="92">
        <v>0</v>
      </c>
      <c r="H49" s="92">
        <f t="shared" si="1"/>
        <v>56330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36000</v>
      </c>
      <c r="G51" s="92">
        <v>0</v>
      </c>
      <c r="H51" s="92">
        <f t="shared" si="1"/>
        <v>36000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70220</v>
      </c>
      <c r="G52" s="92">
        <v>0</v>
      </c>
      <c r="H52" s="92">
        <f t="shared" si="1"/>
        <v>70220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425086</v>
      </c>
      <c r="G54" s="92" cm="1">
        <f t="array" ref="G54">_xlfn.IFNA(INDEX(Source_Documents[AMOUNT],MATCH(1,($G$7=Source_Documents[LEA ID])*(Source_Documents[Program Code]="VLF"),0)),0)</f>
        <v>425086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7302754</v>
      </c>
      <c r="G55" s="92" cm="1">
        <f t="array" ref="G55">_xlfn.IFNA(INDEX(Source_Documents[AMOUNT],MATCH(1,($G$7=Source_Documents[LEA ID])*(Source_Documents[Program Code]="BLF"),0)),0)</f>
        <v>7302754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18454491</v>
      </c>
      <c r="G56" s="94">
        <f>SUM(G29:G55)</f>
        <v>12913898</v>
      </c>
      <c r="H56" s="94">
        <f>SUM(H29:H55)</f>
        <v>5540593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4038869171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106681665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5540593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FC67-1D9D-4EA2-8ECA-CF071EECD838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5.4299999999999997E-4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1.3699999999999999E-3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38094350668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0.94610000000000005</v>
      </c>
      <c r="E7" s="64"/>
      <c r="F7" s="65" t="s">
        <v>50</v>
      </c>
      <c r="G7" s="89">
        <v>22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50745820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50745820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25516289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816486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4118.9610000000002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18510611</v>
      </c>
      <c r="G15" s="91">
        <f>IF(D10&gt;F15,F15,D10)</f>
        <v>18510611</v>
      </c>
      <c r="H15" s="91">
        <f>F15-G15</f>
        <v>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436.767</v>
      </c>
      <c r="F17" s="92" cm="1">
        <f t="array" ref="F17">INDEX(Source_Documents[AMOUNT],MATCH(1,($G$7=Source_Documents[LEA ID])*(Source_Documents[Program Code]="PPD"),0))</f>
        <v>1962829</v>
      </c>
      <c r="G17" s="92">
        <f>IF(D10-SUM(G15:G16)&gt;F17,F17,D10-SUM(G15:G16))</f>
        <v>1962829</v>
      </c>
      <c r="H17" s="92">
        <f>F17-G17</f>
        <v>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3</v>
      </c>
      <c r="F18" s="92" cm="1">
        <f t="array" ref="F18">INDEX(Source_Documents[AMOUNT],MATCH(1,($G$7=Source_Documents[LEA ID])*(Source_Documents[Program Code]="PPM"),0))</f>
        <v>13482</v>
      </c>
      <c r="G18" s="92">
        <f>IF(D10-SUM(G15:G17)&gt;F18,F18,D10-SUM(G15:G17))</f>
        <v>13482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459.37599999999998</v>
      </c>
      <c r="F20" s="92" cm="1">
        <f t="array" ref="F20">INDEX(Source_Documents[AMOUNT],MATCH(1,($G$7=Source_Documents[LEA ID])*(Source_Documents[Program Code]="PPF"),0))</f>
        <v>2064437</v>
      </c>
      <c r="G20" s="92">
        <f>IF(D10-SUM(G15:G19)&gt;F20,F20,D10-SUM(G15:G19))</f>
        <v>2064437</v>
      </c>
      <c r="H20" s="92">
        <f t="shared" ref="H20:H28" si="0">F20-G20</f>
        <v>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49.960999999999999</v>
      </c>
      <c r="F21" s="92" cm="1">
        <f t="array" ref="F21">INDEX(Source_Documents[AMOUNT],MATCH(1,($G$7=Source_Documents[LEA ID])*(Source_Documents[Program Code]="PPH"),0))</f>
        <v>224525</v>
      </c>
      <c r="G21" s="92">
        <f>IF(D10-SUM(G15:G20)&gt;F21,F21,D10-SUM(G15:G20))</f>
        <v>224525</v>
      </c>
      <c r="H21" s="92">
        <f t="shared" si="0"/>
        <v>0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27.617999999999999</v>
      </c>
      <c r="F22" s="92" cm="1">
        <f t="array" ref="F22">INDEX(Source_Documents[AMOUNT],MATCH(1,($G$7=Source_Documents[LEA ID])*(Source_Documents[Program Code]="PPG"),0))</f>
        <v>124116</v>
      </c>
      <c r="G22" s="92">
        <f>IF(D10-SUM(G15:G21)&gt;F22,F22,D10-SUM(G15:G21))</f>
        <v>124116</v>
      </c>
      <c r="H22" s="92">
        <f t="shared" si="0"/>
        <v>0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2.234</v>
      </c>
      <c r="F23" s="92" cm="1">
        <f t="array" ref="F23">INDEX(Source_Documents[AMOUNT],MATCH(1,($G$7=Source_Documents[LEA ID])*(Source_Documents[Program Code]="PPI"),0))</f>
        <v>10039</v>
      </c>
      <c r="G23" s="92">
        <f>IF(D10-SUM(G15:G22)&gt;F23,F23,D10-SUM(G15:G22))</f>
        <v>10039</v>
      </c>
      <c r="H23" s="92">
        <f t="shared" si="0"/>
        <v>0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8.6940000000000008</v>
      </c>
      <c r="F24" s="92" cm="1">
        <f t="array" ref="F24">INDEX(Source_Documents[AMOUNT],MATCH(1,($G$7=Source_Documents[LEA ID])*(Source_Documents[Program Code]="PPN"),0))</f>
        <v>39071</v>
      </c>
      <c r="G24" s="92">
        <f>IF(D10-SUM(G15:G23)&gt;F24,F24,D10-SUM(G15:G23))</f>
        <v>39071</v>
      </c>
      <c r="H24" s="92">
        <f t="shared" si="0"/>
        <v>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145.75</v>
      </c>
      <c r="F26" s="92" cm="1">
        <f t="array" ref="F26">INDEX(Source_Documents[AMOUNT],MATCH(1,($G$7=Source_Documents[LEA ID])*(Source_Documents[Program Code]="PPK"),0))</f>
        <v>655001</v>
      </c>
      <c r="G26" s="92">
        <f>IF(D10-SUM(G15:G24)&gt;F26,F26,D10-SUM(G15:G24))</f>
        <v>655001</v>
      </c>
      <c r="H26" s="92">
        <f t="shared" si="0"/>
        <v>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115.783</v>
      </c>
      <c r="F27" s="92" cm="1">
        <f t="array" ref="F27">INDEX(Source_Documents[AMOUNT],MATCH(1,($G$7=Source_Documents[LEA ID])*(Source_Documents[Program Code]="PPR"),0))</f>
        <v>520327</v>
      </c>
      <c r="G27" s="92">
        <f>IF(D10-SUM(G15:G24)&gt;F27,F27,D10-SUM(G15:G24))</f>
        <v>520327</v>
      </c>
      <c r="H27" s="92">
        <f t="shared" si="0"/>
        <v>0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245.904</v>
      </c>
      <c r="F28" s="92" cm="1">
        <f t="array" ref="F28">INDEX(Source_Documents[AMOUNT],MATCH(1,($G$7=Source_Documents[LEA ID])*(Source_Documents[Program Code]="PPL"),0))</f>
        <v>1105093</v>
      </c>
      <c r="G28" s="92">
        <f>IF(D10-SUM(G15:G26)&gt;F28,F28,D10-SUM(G15:G26))</f>
        <v>1105093</v>
      </c>
      <c r="H28" s="92">
        <f t="shared" si="0"/>
        <v>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5614.0479999999998</v>
      </c>
      <c r="F29" s="93">
        <f>SUM(F15:F28)</f>
        <v>25229531</v>
      </c>
      <c r="G29" s="93">
        <f>SUM(G15:G28)</f>
        <v>25229531</v>
      </c>
      <c r="H29" s="93">
        <f>SUM(H15:H28)</f>
        <v>0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1444923</v>
      </c>
      <c r="G31" s="92">
        <v>0</v>
      </c>
      <c r="H31" s="92">
        <f t="shared" ref="H31:H52" si="1">F31-G31</f>
        <v>1444923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10484</v>
      </c>
      <c r="G33" s="92">
        <v>0</v>
      </c>
      <c r="H33" s="92">
        <f t="shared" si="1"/>
        <v>10484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110258</v>
      </c>
      <c r="G36" s="92">
        <v>0</v>
      </c>
      <c r="H36" s="92">
        <f t="shared" si="1"/>
        <v>110258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11870</v>
      </c>
      <c r="G37" s="92">
        <v>0</v>
      </c>
      <c r="H37" s="92">
        <f t="shared" si="1"/>
        <v>11870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3989206</v>
      </c>
      <c r="G41" s="92">
        <v>0</v>
      </c>
      <c r="H41" s="92">
        <f t="shared" si="1"/>
        <v>3989206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97444</v>
      </c>
      <c r="G43" s="92">
        <v>0</v>
      </c>
      <c r="H43" s="92">
        <f t="shared" si="1"/>
        <v>97444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23221</v>
      </c>
      <c r="G45" s="92">
        <v>0</v>
      </c>
      <c r="H45" s="92">
        <f t="shared" si="1"/>
        <v>23221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682481</v>
      </c>
      <c r="G46" s="92">
        <v>0</v>
      </c>
      <c r="H46" s="92">
        <f t="shared" si="1"/>
        <v>682481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829750</v>
      </c>
      <c r="G47" s="92">
        <v>0</v>
      </c>
      <c r="H47" s="92">
        <f t="shared" si="1"/>
        <v>829750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1197014</v>
      </c>
      <c r="G48" s="92">
        <v>0</v>
      </c>
      <c r="H48" s="92">
        <f t="shared" si="1"/>
        <v>1197014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152543</v>
      </c>
      <c r="G49" s="92">
        <v>0</v>
      </c>
      <c r="H49" s="92">
        <f t="shared" si="1"/>
        <v>152543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481142</v>
      </c>
      <c r="G50" s="92">
        <v>0</v>
      </c>
      <c r="H50" s="92">
        <f t="shared" si="1"/>
        <v>481142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36000</v>
      </c>
      <c r="G51" s="92">
        <v>0</v>
      </c>
      <c r="H51" s="92">
        <f t="shared" si="1"/>
        <v>36000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155011</v>
      </c>
      <c r="G52" s="92">
        <v>0</v>
      </c>
      <c r="H52" s="92">
        <f t="shared" si="1"/>
        <v>155011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20958023</v>
      </c>
      <c r="G54" s="92" cm="1">
        <f t="array" ref="G54">_xlfn.IFNA(INDEX(Source_Documents[AMOUNT],MATCH(1,($G$7=Source_Documents[LEA ID])*(Source_Documents[Program Code]="VLF"),0)),0)</f>
        <v>20958023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36385276</v>
      </c>
      <c r="G55" s="92" cm="1">
        <f t="array" ref="G55">_xlfn.IFNA(INDEX(Source_Documents[AMOUNT],MATCH(1,($G$7=Source_Documents[LEA ID])*(Source_Documents[Program Code]="BLF"),0)),0)</f>
        <v>36385276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91794177</v>
      </c>
      <c r="G56" s="94">
        <f>SUM(G29:G55)</f>
        <v>82572830</v>
      </c>
      <c r="H56" s="94">
        <f>SUM(H29:H55)</f>
        <v>9221347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39940454133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-1005935012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840168453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9221347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C8AD-2129-4C77-817C-1F79A9CD3041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1.34E-3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3.6000000000000002E-4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214656263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0.88660000000000005</v>
      </c>
      <c r="E7" s="64"/>
      <c r="F7" s="65" t="s">
        <v>51</v>
      </c>
      <c r="G7" s="89">
        <v>23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267962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267962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1178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420.30900000000003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1888868</v>
      </c>
      <c r="G15" s="91">
        <f>IF(D10&gt;F15,F15,D10)</f>
        <v>267962</v>
      </c>
      <c r="H15" s="91">
        <f>F15-G15</f>
        <v>1620906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404.32600000000002</v>
      </c>
      <c r="F16" s="92" cm="1">
        <f t="array" ref="F16">INDEX(Source_Documents[AMOUNT],MATCH(1,($G$7=Source_Documents[LEA ID])*(Source_Documents[Program Code]="PPC"),0))</f>
        <v>1855016</v>
      </c>
      <c r="G16" s="92">
        <f>IF(D9-SUM(G13:G15)&gt;F16,F16,D9-SUM(G13:G15))</f>
        <v>0</v>
      </c>
      <c r="H16" s="92">
        <f>F16-G16</f>
        <v>1855016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71.540000000000006</v>
      </c>
      <c r="F17" s="92" cm="1">
        <f t="array" ref="F17">INDEX(Source_Documents[AMOUNT],MATCH(1,($G$7=Source_Documents[LEA ID])*(Source_Documents[Program Code]="PPD"),0))</f>
        <v>321503</v>
      </c>
      <c r="G17" s="92">
        <f>IF(D10-SUM(G15:G16)&gt;F17,F17,D10-SUM(G15:G16))</f>
        <v>0</v>
      </c>
      <c r="H17" s="92">
        <f>F17-G17</f>
        <v>321503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49.935000000000002</v>
      </c>
      <c r="F20" s="92" cm="1">
        <f t="array" ref="F20">INDEX(Source_Documents[AMOUNT],MATCH(1,($G$7=Source_Documents[LEA ID])*(Source_Documents[Program Code]="PPF"),0))</f>
        <v>224406</v>
      </c>
      <c r="G20" s="92">
        <f>IF(D10-SUM(G15:G19)&gt;F20,F20,D10-SUM(G15:G19))</f>
        <v>0</v>
      </c>
      <c r="H20" s="92">
        <f t="shared" ref="H20:H28" si="0">F20-G20</f>
        <v>224406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0.99399999999999999</v>
      </c>
      <c r="F21" s="92" cm="1">
        <f t="array" ref="F21">INDEX(Source_Documents[AMOUNT],MATCH(1,($G$7=Source_Documents[LEA ID])*(Source_Documents[Program Code]="PPH"),0))</f>
        <v>4469</v>
      </c>
      <c r="G21" s="92">
        <f>IF(D10-SUM(G15:G20)&gt;F21,F21,D10-SUM(G15:G20))</f>
        <v>0</v>
      </c>
      <c r="H21" s="92">
        <f t="shared" si="0"/>
        <v>4469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1.454</v>
      </c>
      <c r="F22" s="92" cm="1">
        <f t="array" ref="F22">INDEX(Source_Documents[AMOUNT],MATCH(1,($G$7=Source_Documents[LEA ID])*(Source_Documents[Program Code]="PPG"),0))</f>
        <v>6532</v>
      </c>
      <c r="G22" s="92">
        <f>IF(D10-SUM(G15:G21)&gt;F22,F22,D10-SUM(G15:G21))</f>
        <v>0</v>
      </c>
      <c r="H22" s="92">
        <f t="shared" si="0"/>
        <v>6532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0.67700000000000005</v>
      </c>
      <c r="F23" s="92" cm="1">
        <f t="array" ref="F23">INDEX(Source_Documents[AMOUNT],MATCH(1,($G$7=Source_Documents[LEA ID])*(Source_Documents[Program Code]="PPI"),0))</f>
        <v>3041</v>
      </c>
      <c r="G23" s="92">
        <f>IF(D10-SUM(G15:G22)&gt;F23,F23,D10-SUM(G15:G22))</f>
        <v>0</v>
      </c>
      <c r="H23" s="92">
        <f t="shared" si="0"/>
        <v>3041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0.874</v>
      </c>
      <c r="F24" s="92" cm="1">
        <f t="array" ref="F24">INDEX(Source_Documents[AMOUNT],MATCH(1,($G$7=Source_Documents[LEA ID])*(Source_Documents[Program Code]="PPN"),0))</f>
        <v>3926</v>
      </c>
      <c r="G24" s="92">
        <f>IF(D10-SUM(G15:G23)&gt;F24,F24,D10-SUM(G15:G23))</f>
        <v>0</v>
      </c>
      <c r="H24" s="92">
        <f t="shared" si="0"/>
        <v>3926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90.066000000000003</v>
      </c>
      <c r="F26" s="92" cm="1">
        <f t="array" ref="F26">INDEX(Source_Documents[AMOUNT],MATCH(1,($G$7=Source_Documents[LEA ID])*(Source_Documents[Program Code]="PPK"),0))</f>
        <v>404757</v>
      </c>
      <c r="G26" s="92">
        <f>IF(D10-SUM(G15:G24)&gt;F26,F26,D10-SUM(G15:G24))</f>
        <v>0</v>
      </c>
      <c r="H26" s="92">
        <f t="shared" si="0"/>
        <v>404757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24.96</v>
      </c>
      <c r="F27" s="92" cm="1">
        <f t="array" ref="F27">INDEX(Source_Documents[AMOUNT],MATCH(1,($G$7=Source_Documents[LEA ID])*(Source_Documents[Program Code]="PPR"),0))</f>
        <v>112170</v>
      </c>
      <c r="G27" s="92">
        <f>IF(D10-SUM(G15:G24)&gt;F27,F27,D10-SUM(G15:G24))</f>
        <v>0</v>
      </c>
      <c r="H27" s="92">
        <f t="shared" si="0"/>
        <v>112170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31.318999999999999</v>
      </c>
      <c r="F28" s="92" cm="1">
        <f t="array" ref="F28">INDEX(Source_Documents[AMOUNT],MATCH(1,($G$7=Source_Documents[LEA ID])*(Source_Documents[Program Code]="PPL"),0))</f>
        <v>140748</v>
      </c>
      <c r="G28" s="92">
        <f>IF(D10-SUM(G15:G26)&gt;F28,F28,D10-SUM(G15:G26))</f>
        <v>0</v>
      </c>
      <c r="H28" s="92">
        <f t="shared" si="0"/>
        <v>140748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1096.454</v>
      </c>
      <c r="F29" s="93">
        <f>SUM(F15:F28)</f>
        <v>4965436</v>
      </c>
      <c r="G29" s="93">
        <f>SUM(G15:G28)</f>
        <v>267962</v>
      </c>
      <c r="H29" s="93">
        <f>SUM(H15:H28)</f>
        <v>4697474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196412</v>
      </c>
      <c r="G31" s="92">
        <v>0</v>
      </c>
      <c r="H31" s="92">
        <f t="shared" ref="H31:H52" si="1">F31-G31</f>
        <v>196412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2048</v>
      </c>
      <c r="G33" s="92">
        <v>0</v>
      </c>
      <c r="H33" s="92">
        <f t="shared" si="1"/>
        <v>2048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328867</v>
      </c>
      <c r="G41" s="92">
        <v>0</v>
      </c>
      <c r="H41" s="92">
        <f t="shared" si="1"/>
        <v>328867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10411</v>
      </c>
      <c r="G43" s="92">
        <v>0</v>
      </c>
      <c r="H43" s="92">
        <f t="shared" si="1"/>
        <v>10411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0</v>
      </c>
      <c r="G45" s="92">
        <v>0</v>
      </c>
      <c r="H45" s="92">
        <f t="shared" si="1"/>
        <v>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58021</v>
      </c>
      <c r="G46" s="92">
        <v>0</v>
      </c>
      <c r="H46" s="92">
        <f t="shared" si="1"/>
        <v>58021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265422</v>
      </c>
      <c r="G47" s="92">
        <v>0</v>
      </c>
      <c r="H47" s="92">
        <f t="shared" si="1"/>
        <v>265422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192063</v>
      </c>
      <c r="G48" s="92">
        <v>0</v>
      </c>
      <c r="H48" s="92">
        <f t="shared" si="1"/>
        <v>192063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32870</v>
      </c>
      <c r="G49" s="92">
        <v>0</v>
      </c>
      <c r="H49" s="92">
        <f t="shared" si="1"/>
        <v>32870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57600</v>
      </c>
      <c r="G51" s="92">
        <v>0</v>
      </c>
      <c r="H51" s="92">
        <f t="shared" si="1"/>
        <v>57600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49546</v>
      </c>
      <c r="G52" s="92">
        <v>0</v>
      </c>
      <c r="H52" s="92">
        <f t="shared" si="1"/>
        <v>49546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1123647</v>
      </c>
      <c r="G54" s="92" cm="1">
        <f t="array" ref="G54">_xlfn.IFNA(INDEX(Source_Documents[AMOUNT],MATCH(1,($G$7=Source_Documents[LEA ID])*(Source_Documents[Program Code]="VLF"),0)),0)</f>
        <v>322805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800842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280912</v>
      </c>
      <c r="G55" s="92" cm="1">
        <f t="array" ref="G55">_xlfn.IFNA(INDEX(Source_Documents[AMOUNT],MATCH(1,($G$7=Source_Documents[LEA ID])*(Source_Documents[Program Code]="BLF"),0)),0)</f>
        <v>85730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195182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7563255</v>
      </c>
      <c r="G56" s="94">
        <f>SUM(G29:G55)</f>
        <v>676497</v>
      </c>
      <c r="H56" s="94">
        <f>SUM(H29:H55)</f>
        <v>6886758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215155164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498901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91347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108653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16029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31824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247853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7134611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18F0-736B-4885-BA46-49150C0A38C5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6.4499999999999996E-4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6.8000000000000005E-4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2838073666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0.94769999999999999</v>
      </c>
      <c r="E7" s="64"/>
      <c r="F7" s="65" t="s">
        <v>52</v>
      </c>
      <c r="G7" s="89">
        <v>24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3787017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3787017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5859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506.279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2275220</v>
      </c>
      <c r="G15" s="91">
        <f>IF(D10&gt;F15,F15,D10)</f>
        <v>2275220</v>
      </c>
      <c r="H15" s="91">
        <f>F15-G15</f>
        <v>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515.68299999999999</v>
      </c>
      <c r="F16" s="92" cm="1">
        <f t="array" ref="F16">INDEX(Source_Documents[AMOUNT],MATCH(1,($G$7=Source_Documents[LEA ID])*(Source_Documents[Program Code]="PPC"),0))</f>
        <v>2364990</v>
      </c>
      <c r="G16" s="92">
        <f>IF(D9-SUM(G13:G15)&gt;F16,F16,D9-SUM(G13:G15))</f>
        <v>1511797</v>
      </c>
      <c r="H16" s="92">
        <f>F16-G16</f>
        <v>853193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91.501000000000005</v>
      </c>
      <c r="F17" s="92" cm="1">
        <f t="array" ref="F17">INDEX(Source_Documents[AMOUNT],MATCH(1,($G$7=Source_Documents[LEA ID])*(Source_Documents[Program Code]="PPD"),0))</f>
        <v>411207</v>
      </c>
      <c r="G17" s="92">
        <f>IF(D10-SUM(G15:G16)&gt;F17,F17,D10-SUM(G15:G16))</f>
        <v>0</v>
      </c>
      <c r="H17" s="92">
        <f>F17-G17</f>
        <v>411207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98.608999999999995</v>
      </c>
      <c r="F20" s="92" cm="1">
        <f t="array" ref="F20">INDEX(Source_Documents[AMOUNT],MATCH(1,($G$7=Source_Documents[LEA ID])*(Source_Documents[Program Code]="PPF"),0))</f>
        <v>443151</v>
      </c>
      <c r="G20" s="92">
        <f>IF(D10-SUM(G15:G19)&gt;F20,F20,D10-SUM(G15:G19))</f>
        <v>0</v>
      </c>
      <c r="H20" s="92">
        <f t="shared" ref="H20:H28" si="0">F20-G20</f>
        <v>443151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11.811</v>
      </c>
      <c r="F21" s="92" cm="1">
        <f t="array" ref="F21">INDEX(Source_Documents[AMOUNT],MATCH(1,($G$7=Source_Documents[LEA ID])*(Source_Documents[Program Code]="PPH"),0))</f>
        <v>53079</v>
      </c>
      <c r="G21" s="92">
        <f>IF(D10-SUM(G15:G20)&gt;F21,F21,D10-SUM(G15:G20))</f>
        <v>0</v>
      </c>
      <c r="H21" s="92">
        <f t="shared" si="0"/>
        <v>53079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14.536</v>
      </c>
      <c r="F22" s="92" cm="1">
        <f t="array" ref="F22">INDEX(Source_Documents[AMOUNT],MATCH(1,($G$7=Source_Documents[LEA ID])*(Source_Documents[Program Code]="PPG"),0))</f>
        <v>65324</v>
      </c>
      <c r="G22" s="92">
        <f>IF(D10-SUM(G15:G21)&gt;F22,F22,D10-SUM(G15:G21))</f>
        <v>0</v>
      </c>
      <c r="H22" s="92">
        <f t="shared" si="0"/>
        <v>65324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0.90400000000000003</v>
      </c>
      <c r="F23" s="92" cm="1">
        <f t="array" ref="F23">INDEX(Source_Documents[AMOUNT],MATCH(1,($G$7=Source_Documents[LEA ID])*(Source_Documents[Program Code]="PPI"),0))</f>
        <v>4064</v>
      </c>
      <c r="G23" s="92">
        <f>IF(D10-SUM(G15:G22)&gt;F23,F23,D10-SUM(G15:G22))</f>
        <v>0</v>
      </c>
      <c r="H23" s="92">
        <f t="shared" si="0"/>
        <v>4064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2.0179999999999998</v>
      </c>
      <c r="F24" s="92" cm="1">
        <f t="array" ref="F24">INDEX(Source_Documents[AMOUNT],MATCH(1,($G$7=Source_Documents[LEA ID])*(Source_Documents[Program Code]="PPN"),0))</f>
        <v>9067</v>
      </c>
      <c r="G24" s="92">
        <f>IF(D10-SUM(G15:G23)&gt;F24,F24,D10-SUM(G15:G23))</f>
        <v>0</v>
      </c>
      <c r="H24" s="92">
        <f t="shared" si="0"/>
        <v>9067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0.93400000000000005</v>
      </c>
      <c r="F25" s="92" cm="1">
        <f t="array" ref="F25">_xlfn.IFNA(INDEX(Source_Documents[AMOUNT],MATCH(1,($G$7=Source_Documents[LEA ID])*(Source_Documents[Program Code]="PPp"),0)),0)</f>
        <v>4197</v>
      </c>
      <c r="G25" s="92">
        <f>IF(D10-SUM(G15:G24)&gt;F25,F25,D10-SUM(G15:G24))</f>
        <v>0</v>
      </c>
      <c r="H25" s="92">
        <f t="shared" si="0"/>
        <v>4197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30.120999999999999</v>
      </c>
      <c r="F26" s="92" cm="1">
        <f t="array" ref="F26">INDEX(Source_Documents[AMOUNT],MATCH(1,($G$7=Source_Documents[LEA ID])*(Source_Documents[Program Code]="PPK"),0))</f>
        <v>135364</v>
      </c>
      <c r="G26" s="92">
        <f>IF(D10-SUM(G15:G24)&gt;F26,F26,D10-SUM(G15:G24))</f>
        <v>0</v>
      </c>
      <c r="H26" s="92">
        <f t="shared" si="0"/>
        <v>135364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28.268000000000001</v>
      </c>
      <c r="F27" s="92" cm="1">
        <f t="array" ref="F27">INDEX(Source_Documents[AMOUNT],MATCH(1,($G$7=Source_Documents[LEA ID])*(Source_Documents[Program Code]="PPR"),0))</f>
        <v>127034</v>
      </c>
      <c r="G27" s="92">
        <f>IF(D10-SUM(G15:G24)&gt;F27,F27,D10-SUM(G15:G24))</f>
        <v>0</v>
      </c>
      <c r="H27" s="92">
        <f t="shared" si="0"/>
        <v>127034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32.905999999999999</v>
      </c>
      <c r="F28" s="92" cm="1">
        <f t="array" ref="F28">INDEX(Source_Documents[AMOUNT],MATCH(1,($G$7=Source_Documents[LEA ID])*(Source_Documents[Program Code]="PPL"),0))</f>
        <v>147880</v>
      </c>
      <c r="G28" s="92">
        <f>IF(D10-SUM(G15:G26)&gt;F28,F28,D10-SUM(G15:G26))</f>
        <v>0</v>
      </c>
      <c r="H28" s="92">
        <f t="shared" si="0"/>
        <v>147880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1333.57</v>
      </c>
      <c r="F29" s="93">
        <f>SUM(F15:F28)</f>
        <v>6040577</v>
      </c>
      <c r="G29" s="93">
        <f>SUM(G15:G28)</f>
        <v>3787017</v>
      </c>
      <c r="H29" s="93">
        <f>SUM(H15:H28)</f>
        <v>2253560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362306</v>
      </c>
      <c r="G31" s="92">
        <v>0</v>
      </c>
      <c r="H31" s="92">
        <f t="shared" ref="H31:H52" si="1">F31-G31</f>
        <v>362306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2490</v>
      </c>
      <c r="G33" s="92">
        <v>0</v>
      </c>
      <c r="H33" s="92">
        <f t="shared" si="1"/>
        <v>2490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454690</v>
      </c>
      <c r="G41" s="92">
        <v>0</v>
      </c>
      <c r="H41" s="92">
        <f t="shared" si="1"/>
        <v>454690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12218</v>
      </c>
      <c r="G43" s="92">
        <v>0</v>
      </c>
      <c r="H43" s="92">
        <f t="shared" si="1"/>
        <v>12218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0</v>
      </c>
      <c r="G45" s="92">
        <v>0</v>
      </c>
      <c r="H45" s="92">
        <f t="shared" si="1"/>
        <v>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78514</v>
      </c>
      <c r="G46" s="92">
        <v>0</v>
      </c>
      <c r="H46" s="92">
        <f t="shared" si="1"/>
        <v>78514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302251</v>
      </c>
      <c r="G47" s="92">
        <v>0</v>
      </c>
      <c r="H47" s="92">
        <f t="shared" si="1"/>
        <v>302251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264084</v>
      </c>
      <c r="G48" s="92">
        <v>0</v>
      </c>
      <c r="H48" s="92">
        <f t="shared" si="1"/>
        <v>264084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40680</v>
      </c>
      <c r="G49" s="92">
        <v>0</v>
      </c>
      <c r="H49" s="92">
        <f t="shared" si="1"/>
        <v>40680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1859334</v>
      </c>
      <c r="G54" s="92" cm="1">
        <f t="array" ref="G54">_xlfn.IFNA(INDEX(Source_Documents[AMOUNT],MATCH(1,($G$7=Source_Documents[LEA ID])*(Source_Documents[Program Code]="VLF"),0)),0)</f>
        <v>1859334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2635519</v>
      </c>
      <c r="G55" s="92" cm="1">
        <f t="array" ref="G55">_xlfn.IFNA(INDEX(Source_Documents[AMOUNT],MATCH(1,($G$7=Source_Documents[LEA ID])*(Source_Documents[Program Code]="BLF"),0)),0)</f>
        <v>2635519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12052663</v>
      </c>
      <c r="G56" s="94">
        <f>SUM(G29:G55)</f>
        <v>8281870</v>
      </c>
      <c r="H56" s="94">
        <f>SUM(H29:H55)</f>
        <v>3770793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2880416610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42342944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22837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27163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50000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3820793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FFC3-3255-4201-AB74-6BEF5FFB3A7E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1.6000000000000001E-3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7.6599999999999997E-4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988442761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0.92349999999999999</v>
      </c>
      <c r="E7" s="64"/>
      <c r="F7" s="65" t="s">
        <v>53</v>
      </c>
      <c r="G7" s="89">
        <v>25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1285260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1285260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6718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2767.3890000000001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12436646</v>
      </c>
      <c r="G15" s="91">
        <f>IF(D10&gt;F15,F15,D10)</f>
        <v>1285260</v>
      </c>
      <c r="H15" s="91">
        <f>F15-G15</f>
        <v>11151386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1076.2719999999999</v>
      </c>
      <c r="F16" s="92" cm="1">
        <f t="array" ref="F16">INDEX(Source_Documents[AMOUNT],MATCH(1,($G$7=Source_Documents[LEA ID])*(Source_Documents[Program Code]="PPC"),0))</f>
        <v>4939057</v>
      </c>
      <c r="G16" s="92">
        <f>IF(D9-SUM(G13:G15)&gt;F16,F16,D9-SUM(G13:G15))</f>
        <v>0</v>
      </c>
      <c r="H16" s="92">
        <f>F16-G16</f>
        <v>4939057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360.60899999999998</v>
      </c>
      <c r="F17" s="92" cm="1">
        <f t="array" ref="F17">INDEX(Source_Documents[AMOUNT],MATCH(1,($G$7=Source_Documents[LEA ID])*(Source_Documents[Program Code]="PPD"),0))</f>
        <v>1620578</v>
      </c>
      <c r="G17" s="92">
        <f>IF(D10-SUM(G15:G16)&gt;F17,F17,D10-SUM(G15:G16))</f>
        <v>0</v>
      </c>
      <c r="H17" s="92">
        <f>F17-G17</f>
        <v>1620578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459.86200000000002</v>
      </c>
      <c r="F20" s="92" cm="1">
        <f t="array" ref="F20">INDEX(Source_Documents[AMOUNT],MATCH(1,($G$7=Source_Documents[LEA ID])*(Source_Documents[Program Code]="PPF"),0))</f>
        <v>2066622</v>
      </c>
      <c r="G20" s="92">
        <f>IF(D10-SUM(G15:G19)&gt;F20,F20,D10-SUM(G15:G19))</f>
        <v>0</v>
      </c>
      <c r="H20" s="92">
        <f t="shared" ref="H20:H28" si="0">F20-G20</f>
        <v>2066622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42.482999999999997</v>
      </c>
      <c r="F21" s="92" cm="1">
        <f t="array" ref="F21">INDEX(Source_Documents[AMOUNT],MATCH(1,($G$7=Source_Documents[LEA ID])*(Source_Documents[Program Code]="PPH"),0))</f>
        <v>190920</v>
      </c>
      <c r="G21" s="92">
        <f>IF(D10-SUM(G15:G20)&gt;F21,F21,D10-SUM(G15:G20))</f>
        <v>0</v>
      </c>
      <c r="H21" s="92">
        <f t="shared" si="0"/>
        <v>190920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36.340000000000003</v>
      </c>
      <c r="F22" s="92" cm="1">
        <f t="array" ref="F22">INDEX(Source_Documents[AMOUNT],MATCH(1,($G$7=Source_Documents[LEA ID])*(Source_Documents[Program Code]="PPG"),0))</f>
        <v>163311</v>
      </c>
      <c r="G22" s="92">
        <f>IF(D10-SUM(G15:G21)&gt;F22,F22,D10-SUM(G15:G21))</f>
        <v>0</v>
      </c>
      <c r="H22" s="92">
        <f t="shared" si="0"/>
        <v>163311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2.4449999999999998</v>
      </c>
      <c r="F23" s="92" cm="1">
        <f t="array" ref="F23">INDEX(Source_Documents[AMOUNT],MATCH(1,($G$7=Source_Documents[LEA ID])*(Source_Documents[Program Code]="PPI"),0))</f>
        <v>10988</v>
      </c>
      <c r="G23" s="92">
        <f>IF(D10-SUM(G15:G22)&gt;F23,F23,D10-SUM(G15:G22))</f>
        <v>0</v>
      </c>
      <c r="H23" s="92">
        <f t="shared" si="0"/>
        <v>10988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9.7550000000000008</v>
      </c>
      <c r="F24" s="92" cm="1">
        <f t="array" ref="F24">INDEX(Source_Documents[AMOUNT],MATCH(1,($G$7=Source_Documents[LEA ID])*(Source_Documents[Program Code]="PPN"),0))</f>
        <v>43838</v>
      </c>
      <c r="G24" s="92">
        <f>IF(D10-SUM(G15:G23)&gt;F24,F24,D10-SUM(G15:G23))</f>
        <v>0</v>
      </c>
      <c r="H24" s="92">
        <f t="shared" si="0"/>
        <v>43838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1.704</v>
      </c>
      <c r="F25" s="92" cm="1">
        <f t="array" ref="F25">_xlfn.IFNA(INDEX(Source_Documents[AMOUNT],MATCH(1,($G$7=Source_Documents[LEA ID])*(Source_Documents[Program Code]="PPp"),0)),0)</f>
        <v>7656</v>
      </c>
      <c r="G25" s="92">
        <f>IF(D10-SUM(G15:G24)&gt;F25,F25,D10-SUM(G15:G24))</f>
        <v>0</v>
      </c>
      <c r="H25" s="92">
        <f t="shared" si="0"/>
        <v>7656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287.30599999999998</v>
      </c>
      <c r="F26" s="92" cm="1">
        <f t="array" ref="F26">INDEX(Source_Documents[AMOUNT],MATCH(1,($G$7=Source_Documents[LEA ID])*(Source_Documents[Program Code]="PPK"),0))</f>
        <v>1291153</v>
      </c>
      <c r="G26" s="92">
        <f>IF(D10-SUM(G15:G24)&gt;F26,F26,D10-SUM(G15:G24))</f>
        <v>0</v>
      </c>
      <c r="H26" s="92">
        <f t="shared" si="0"/>
        <v>1291153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279.44299999999998</v>
      </c>
      <c r="F27" s="92" cm="1">
        <f t="array" ref="F27">INDEX(Source_Documents[AMOUNT],MATCH(1,($G$7=Source_Documents[LEA ID])*(Source_Documents[Program Code]="PPR"),0))</f>
        <v>1255815</v>
      </c>
      <c r="G27" s="92">
        <f>IF(D10-SUM(G15:G24)&gt;F27,F27,D10-SUM(G15:G24))</f>
        <v>0</v>
      </c>
      <c r="H27" s="92">
        <f t="shared" si="0"/>
        <v>1255815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179.76300000000001</v>
      </c>
      <c r="F28" s="92" cm="1">
        <f t="array" ref="F28">INDEX(Source_Documents[AMOUNT],MATCH(1,($G$7=Source_Documents[LEA ID])*(Source_Documents[Program Code]="PPL"),0))</f>
        <v>807853</v>
      </c>
      <c r="G28" s="92">
        <f>IF(D10-SUM(G15:G26)&gt;F28,F28,D10-SUM(G15:G26))</f>
        <v>0</v>
      </c>
      <c r="H28" s="92">
        <f t="shared" si="0"/>
        <v>807853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5503.3710000000001</v>
      </c>
      <c r="F29" s="93">
        <f>SUM(F15:F28)</f>
        <v>24834437</v>
      </c>
      <c r="G29" s="93">
        <f>SUM(G15:G28)</f>
        <v>1285260</v>
      </c>
      <c r="H29" s="93">
        <f>SUM(H15:H28)</f>
        <v>23549177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1633774</v>
      </c>
      <c r="G31" s="92">
        <v>0</v>
      </c>
      <c r="H31" s="92">
        <f t="shared" ref="H31:H52" si="1">F31-G31</f>
        <v>1633774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10278</v>
      </c>
      <c r="G33" s="92">
        <v>0</v>
      </c>
      <c r="H33" s="92">
        <f t="shared" si="1"/>
        <v>10278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256614</v>
      </c>
      <c r="G36" s="92">
        <v>0</v>
      </c>
      <c r="H36" s="92">
        <f t="shared" si="1"/>
        <v>256614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46636</v>
      </c>
      <c r="G37" s="92">
        <v>0</v>
      </c>
      <c r="H37" s="92">
        <f t="shared" si="1"/>
        <v>46636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2341516</v>
      </c>
      <c r="G41" s="92">
        <v>0</v>
      </c>
      <c r="H41" s="92">
        <f t="shared" si="1"/>
        <v>2341516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66980</v>
      </c>
      <c r="G43" s="92">
        <v>0</v>
      </c>
      <c r="H43" s="92">
        <f t="shared" si="1"/>
        <v>66980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20641</v>
      </c>
      <c r="G45" s="92">
        <v>0</v>
      </c>
      <c r="H45" s="92">
        <f t="shared" si="1"/>
        <v>20641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418541</v>
      </c>
      <c r="G46" s="92">
        <v>0</v>
      </c>
      <c r="H46" s="92">
        <f t="shared" si="1"/>
        <v>418541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629317</v>
      </c>
      <c r="G47" s="92">
        <v>0</v>
      </c>
      <c r="H47" s="92">
        <f t="shared" si="1"/>
        <v>629317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1159884</v>
      </c>
      <c r="G48" s="92">
        <v>0</v>
      </c>
      <c r="H48" s="92">
        <f t="shared" si="1"/>
        <v>1159884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110038</v>
      </c>
      <c r="G49" s="92">
        <v>0</v>
      </c>
      <c r="H49" s="92">
        <f t="shared" si="1"/>
        <v>110038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5639863</v>
      </c>
      <c r="G54" s="92" cm="1">
        <f t="array" ref="G54">_xlfn.IFNA(INDEX(Source_Documents[AMOUNT],MATCH(1,($G$7=Source_Documents[LEA ID])*(Source_Documents[Program Code]="VLF"),0)),0)</f>
        <v>1639428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4000435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1409965</v>
      </c>
      <c r="G55" s="92" cm="1">
        <f t="array" ref="G55">_xlfn.IFNA(INDEX(Source_Documents[AMOUNT],MATCH(1,($G$7=Source_Documents[LEA ID])*(Source_Documents[Program Code]="BLF"),0)),0)</f>
        <v>440183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969782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38578484</v>
      </c>
      <c r="G56" s="94">
        <f>SUM(G29:G55)</f>
        <v>3364871</v>
      </c>
      <c r="H56" s="94">
        <f>SUM(H29:H55)</f>
        <v>35213613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1003262335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14819574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1047880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1246398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2294278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37507891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5F59-EEDA-456A-B2FA-60B8FE1F2FAF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8.5999999999999998E-4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1.121E-3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2845940333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0.88390000000000002</v>
      </c>
      <c r="E7" s="64"/>
      <c r="F7" s="65" t="s">
        <v>54</v>
      </c>
      <c r="G7" s="89">
        <v>26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3541862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3541862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34623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4396.8149999999996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19759284</v>
      </c>
      <c r="G15" s="91">
        <f>IF(D10&gt;F15,F15,D10)</f>
        <v>3541862</v>
      </c>
      <c r="H15" s="91">
        <f>F15-G15</f>
        <v>16217422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597.69200000000001</v>
      </c>
      <c r="F16" s="92" cm="1">
        <f t="array" ref="F16">INDEX(Source_Documents[AMOUNT],MATCH(1,($G$7=Source_Documents[LEA ID])*(Source_Documents[Program Code]="PPC"),0))</f>
        <v>2742089</v>
      </c>
      <c r="G16" s="92">
        <f>IF(D9-SUM(G13:G15)&gt;F16,F16,D9-SUM(G13:G15))</f>
        <v>0</v>
      </c>
      <c r="H16" s="92">
        <f>F16-G16</f>
        <v>2742089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506.964</v>
      </c>
      <c r="F17" s="92" cm="1">
        <f t="array" ref="F17">INDEX(Source_Documents[AMOUNT],MATCH(1,($G$7=Source_Documents[LEA ID])*(Source_Documents[Program Code]="PPD"),0))</f>
        <v>2278297</v>
      </c>
      <c r="G17" s="92">
        <f>IF(D10-SUM(G15:G16)&gt;F17,F17,D10-SUM(G15:G16))</f>
        <v>0</v>
      </c>
      <c r="H17" s="92">
        <f>F17-G17</f>
        <v>2278297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4</v>
      </c>
      <c r="F18" s="92" cm="1">
        <f t="array" ref="F18">INDEX(Source_Documents[AMOUNT],MATCH(1,($G$7=Source_Documents[LEA ID])*(Source_Documents[Program Code]="PPM"),0))</f>
        <v>17976</v>
      </c>
      <c r="G18" s="92">
        <f>IF(D10-SUM(G15:G17)&gt;F18,F18,D10-SUM(G15:G17))</f>
        <v>0</v>
      </c>
      <c r="H18" s="92">
        <f>F18-G18</f>
        <v>17976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644.971</v>
      </c>
      <c r="F20" s="92" cm="1">
        <f t="array" ref="F20">INDEX(Source_Documents[AMOUNT],MATCH(1,($G$7=Source_Documents[LEA ID])*(Source_Documents[Program Code]="PPF"),0))</f>
        <v>2898501</v>
      </c>
      <c r="G20" s="92">
        <f>IF(D10-SUM(G15:G19)&gt;F20,F20,D10-SUM(G15:G19))</f>
        <v>0</v>
      </c>
      <c r="H20" s="92">
        <f t="shared" ref="H20:H28" si="0">F20-G20</f>
        <v>2898501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55.039000000000001</v>
      </c>
      <c r="F21" s="92" cm="1">
        <f t="array" ref="F21">INDEX(Source_Documents[AMOUNT],MATCH(1,($G$7=Source_Documents[LEA ID])*(Source_Documents[Program Code]="PPH"),0))</f>
        <v>247345</v>
      </c>
      <c r="G21" s="92">
        <f>IF(D10-SUM(G15:G20)&gt;F21,F21,D10-SUM(G15:G20))</f>
        <v>0</v>
      </c>
      <c r="H21" s="92">
        <f t="shared" si="0"/>
        <v>247345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88.668999999999997</v>
      </c>
      <c r="F22" s="92" cm="1">
        <f t="array" ref="F22">INDEX(Source_Documents[AMOUNT],MATCH(1,($G$7=Source_Documents[LEA ID])*(Source_Documents[Program Code]="PPG"),0))</f>
        <v>398478</v>
      </c>
      <c r="G22" s="92">
        <f>IF(D10-SUM(G15:G21)&gt;F22,F22,D10-SUM(G15:G21))</f>
        <v>0</v>
      </c>
      <c r="H22" s="92">
        <f t="shared" si="0"/>
        <v>398478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3.5259999999999998</v>
      </c>
      <c r="F23" s="92" cm="1">
        <f t="array" ref="F23">INDEX(Source_Documents[AMOUNT],MATCH(1,($G$7=Source_Documents[LEA ID])*(Source_Documents[Program Code]="PPI"),0))</f>
        <v>15845</v>
      </c>
      <c r="G23" s="92">
        <f>IF(D10-SUM(G15:G22)&gt;F23,F23,D10-SUM(G15:G22))</f>
        <v>0</v>
      </c>
      <c r="H23" s="92">
        <f t="shared" si="0"/>
        <v>15845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15.183</v>
      </c>
      <c r="F24" s="92" cm="1">
        <f t="array" ref="F24">INDEX(Source_Documents[AMOUNT],MATCH(1,($G$7=Source_Documents[LEA ID])*(Source_Documents[Program Code]="PPN"),0))</f>
        <v>68234</v>
      </c>
      <c r="G24" s="92">
        <f>IF(D10-SUM(G15:G23)&gt;F24,F24,D10-SUM(G15:G23))</f>
        <v>0</v>
      </c>
      <c r="H24" s="92">
        <f t="shared" si="0"/>
        <v>68234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2.4409999999999998</v>
      </c>
      <c r="F25" s="92" cm="1">
        <f t="array" ref="F25">_xlfn.IFNA(INDEX(Source_Documents[AMOUNT],MATCH(1,($G$7=Source_Documents[LEA ID])*(Source_Documents[Program Code]="PPp"),0)),0)</f>
        <v>10970</v>
      </c>
      <c r="G25" s="92">
        <f>IF(D10-SUM(G15:G24)&gt;F25,F25,D10-SUM(G15:G24))</f>
        <v>0</v>
      </c>
      <c r="H25" s="92">
        <f t="shared" si="0"/>
        <v>10970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404.86</v>
      </c>
      <c r="F26" s="92" cm="1">
        <f t="array" ref="F26">INDEX(Source_Documents[AMOUNT],MATCH(1,($G$7=Source_Documents[LEA ID])*(Source_Documents[Program Code]="PPK"),0))</f>
        <v>1819441</v>
      </c>
      <c r="G26" s="92">
        <f>IF(D10-SUM(G15:G24)&gt;F26,F26,D10-SUM(G15:G24))</f>
        <v>0</v>
      </c>
      <c r="H26" s="92">
        <f t="shared" si="0"/>
        <v>1819441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262.625</v>
      </c>
      <c r="F27" s="92" cm="1">
        <f t="array" ref="F27">INDEX(Source_Documents[AMOUNT],MATCH(1,($G$7=Source_Documents[LEA ID])*(Source_Documents[Program Code]="PPR"),0))</f>
        <v>1180237</v>
      </c>
      <c r="G27" s="92">
        <f>IF(D10-SUM(G15:G24)&gt;F27,F27,D10-SUM(G15:G24))</f>
        <v>0</v>
      </c>
      <c r="H27" s="92">
        <f t="shared" si="0"/>
        <v>1180237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281.60199999999998</v>
      </c>
      <c r="F28" s="92" cm="1">
        <f t="array" ref="F28">INDEX(Source_Documents[AMOUNT],MATCH(1,($G$7=Source_Documents[LEA ID])*(Source_Documents[Program Code]="PPL"),0))</f>
        <v>1265519</v>
      </c>
      <c r="G28" s="92">
        <f>IF(D10-SUM(G15:G26)&gt;F28,F28,D10-SUM(G15:G26))</f>
        <v>0</v>
      </c>
      <c r="H28" s="92">
        <f t="shared" si="0"/>
        <v>1265519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7264.3869999999997</v>
      </c>
      <c r="F29" s="93">
        <f>SUM(F15:F28)</f>
        <v>32702216</v>
      </c>
      <c r="G29" s="93">
        <f>SUM(G15:G28)</f>
        <v>3541862</v>
      </c>
      <c r="H29" s="93">
        <f>SUM(H15:H28)</f>
        <v>29160354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983087</v>
      </c>
      <c r="G31" s="92">
        <v>0</v>
      </c>
      <c r="H31" s="92">
        <f t="shared" ref="H31:H52" si="1">F31-G31</f>
        <v>983087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13566</v>
      </c>
      <c r="G33" s="92">
        <v>0</v>
      </c>
      <c r="H33" s="92">
        <f t="shared" si="1"/>
        <v>13566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38339</v>
      </c>
      <c r="G36" s="92">
        <v>0</v>
      </c>
      <c r="H36" s="92">
        <f t="shared" si="1"/>
        <v>38339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22846</v>
      </c>
      <c r="G37" s="92">
        <v>0</v>
      </c>
      <c r="H37" s="92">
        <f t="shared" si="1"/>
        <v>22846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2908510</v>
      </c>
      <c r="G41" s="92">
        <v>0</v>
      </c>
      <c r="H41" s="92">
        <f t="shared" si="1"/>
        <v>2908510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84093</v>
      </c>
      <c r="G43" s="92">
        <v>0</v>
      </c>
      <c r="H43" s="92">
        <f t="shared" si="1"/>
        <v>84093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25801</v>
      </c>
      <c r="G45" s="92">
        <v>0</v>
      </c>
      <c r="H45" s="92">
        <f t="shared" si="1"/>
        <v>25801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502685</v>
      </c>
      <c r="G46" s="92">
        <v>0</v>
      </c>
      <c r="H46" s="92">
        <f t="shared" si="1"/>
        <v>502685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866012</v>
      </c>
      <c r="G47" s="92">
        <v>0</v>
      </c>
      <c r="H47" s="92">
        <f t="shared" si="1"/>
        <v>866012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1536628</v>
      </c>
      <c r="G48" s="92">
        <v>0</v>
      </c>
      <c r="H48" s="92">
        <f t="shared" si="1"/>
        <v>1536628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160232</v>
      </c>
      <c r="G49" s="92">
        <v>0</v>
      </c>
      <c r="H49" s="92">
        <f t="shared" si="1"/>
        <v>160232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144000</v>
      </c>
      <c r="G51" s="92">
        <v>0</v>
      </c>
      <c r="H51" s="92">
        <f t="shared" si="1"/>
        <v>144000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161787</v>
      </c>
      <c r="G52" s="92">
        <v>0</v>
      </c>
      <c r="H52" s="92">
        <f t="shared" si="1"/>
        <v>161787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6081261</v>
      </c>
      <c r="G54" s="92" cm="1">
        <f t="array" ref="G54">_xlfn.IFNA(INDEX(Source_Documents[AMOUNT],MATCH(1,($G$7=Source_Documents[LEA ID])*(Source_Documents[Program Code]="VLF"),0)),0)</f>
        <v>2543593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3537668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3224418</v>
      </c>
      <c r="G55" s="92" cm="1">
        <f t="array" ref="G55">_xlfn.IFNA(INDEX(Source_Documents[AMOUNT],MATCH(1,($G$7=Source_Documents[LEA ID])*(Source_Documents[Program Code]="BLF"),0)),0)</f>
        <v>2056359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1168059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49455481</v>
      </c>
      <c r="G56" s="94">
        <f>SUM(G29:G55)</f>
        <v>8141814</v>
      </c>
      <c r="H56" s="94">
        <f>SUM(H29:H55)</f>
        <v>41313667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2913611909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-52370654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15300922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356608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424166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780774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42094441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D4CE-F88B-4956-BA55-42CAFC093882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1.0640000000000001E-3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1.0020000000000001E-3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1291577313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0.93200000000000005</v>
      </c>
      <c r="E7" s="64"/>
      <c r="F7" s="65" t="s">
        <v>55</v>
      </c>
      <c r="G7" s="89">
        <v>27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1694880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1694880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22059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3092.1089999999999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13895938</v>
      </c>
      <c r="G15" s="91">
        <f>IF(D10&gt;F15,F15,D10)</f>
        <v>1694880</v>
      </c>
      <c r="H15" s="91">
        <f>F15-G15</f>
        <v>12201058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284.08499999999998</v>
      </c>
      <c r="F16" s="92" cm="1">
        <f t="array" ref="F16">INDEX(Source_Documents[AMOUNT],MATCH(1,($G$7=Source_Documents[LEA ID])*(Source_Documents[Program Code]="PPC"),0))</f>
        <v>1303679</v>
      </c>
      <c r="G16" s="92">
        <f>IF(D9-SUM(G13:G15)&gt;F16,F16,D9-SUM(G13:G15))</f>
        <v>0</v>
      </c>
      <c r="H16" s="92">
        <f>F16-G16</f>
        <v>1303679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342.86399999999998</v>
      </c>
      <c r="F17" s="92" cm="1">
        <f t="array" ref="F17">INDEX(Source_Documents[AMOUNT],MATCH(1,($G$7=Source_Documents[LEA ID])*(Source_Documents[Program Code]="PPD"),0))</f>
        <v>1540829</v>
      </c>
      <c r="G17" s="92">
        <f>IF(D10-SUM(G15:G16)&gt;F17,F17,D10-SUM(G15:G16))</f>
        <v>0</v>
      </c>
      <c r="H17" s="92">
        <f>F17-G17</f>
        <v>1540829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</v>
      </c>
      <c r="F18" s="92" cm="1">
        <f t="array" ref="F18">INDEX(Source_Documents[AMOUNT],MATCH(1,($G$7=Source_Documents[LEA ID])*(Source_Documents[Program Code]="PPM"),0))</f>
        <v>8988</v>
      </c>
      <c r="G18" s="92">
        <f>IF(D10-SUM(G15:G17)&gt;F18,F18,D10-SUM(G15:G17))</f>
        <v>0</v>
      </c>
      <c r="H18" s="92">
        <f>F18-G18</f>
        <v>8988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504.76299999999998</v>
      </c>
      <c r="F20" s="92" cm="1">
        <f t="array" ref="F20">INDEX(Source_Documents[AMOUNT],MATCH(1,($G$7=Source_Documents[LEA ID])*(Source_Documents[Program Code]="PPF"),0))</f>
        <v>2268405</v>
      </c>
      <c r="G20" s="92">
        <f>IF(D10-SUM(G15:G19)&gt;F20,F20,D10-SUM(G15:G19))</f>
        <v>0</v>
      </c>
      <c r="H20" s="92">
        <f t="shared" ref="H20:H28" si="0">F20-G20</f>
        <v>2268405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25.6</v>
      </c>
      <c r="F21" s="92" cm="1">
        <f t="array" ref="F21">INDEX(Source_Documents[AMOUNT],MATCH(1,($G$7=Source_Documents[LEA ID])*(Source_Documents[Program Code]="PPH"),0))</f>
        <v>115046</v>
      </c>
      <c r="G21" s="92">
        <f>IF(D10-SUM(G15:G20)&gt;F21,F21,D10-SUM(G15:G20))</f>
        <v>0</v>
      </c>
      <c r="H21" s="92">
        <f t="shared" si="0"/>
        <v>115046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101.751</v>
      </c>
      <c r="F22" s="92" cm="1">
        <f t="array" ref="F22">INDEX(Source_Documents[AMOUNT],MATCH(1,($G$7=Source_Documents[LEA ID])*(Source_Documents[Program Code]="PPG"),0))</f>
        <v>457269</v>
      </c>
      <c r="G22" s="92">
        <f>IF(D10-SUM(G15:G21)&gt;F22,F22,D10-SUM(G15:G21))</f>
        <v>0</v>
      </c>
      <c r="H22" s="92">
        <f t="shared" si="0"/>
        <v>457269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2.5819999999999999</v>
      </c>
      <c r="F23" s="92" cm="1">
        <f t="array" ref="F23">INDEX(Source_Documents[AMOUNT],MATCH(1,($G$7=Source_Documents[LEA ID])*(Source_Documents[Program Code]="PPI"),0))</f>
        <v>11602</v>
      </c>
      <c r="G23" s="92">
        <f>IF(D10-SUM(G15:G22)&gt;F23,F23,D10-SUM(G15:G22))</f>
        <v>0</v>
      </c>
      <c r="H23" s="92">
        <f t="shared" si="0"/>
        <v>11602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52.491999999999997</v>
      </c>
      <c r="F24" s="92" cm="1">
        <f t="array" ref="F24">INDEX(Source_Documents[AMOUNT],MATCH(1,($G$7=Source_Documents[LEA ID])*(Source_Documents[Program Code]="PPN"),0))</f>
        <v>235899</v>
      </c>
      <c r="G24" s="92">
        <f>IF(D10-SUM(G15:G23)&gt;F24,F24,D10-SUM(G15:G23))</f>
        <v>0</v>
      </c>
      <c r="H24" s="92">
        <f t="shared" si="0"/>
        <v>235899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2.1040000000000001</v>
      </c>
      <c r="F25" s="92" cm="1">
        <f t="array" ref="F25">_xlfn.IFNA(INDEX(Source_Documents[AMOUNT],MATCH(1,($G$7=Source_Documents[LEA ID])*(Source_Documents[Program Code]="PPp"),0)),0)</f>
        <v>9456</v>
      </c>
      <c r="G25" s="92">
        <f>IF(D10-SUM(G15:G24)&gt;F25,F25,D10-SUM(G15:G24))</f>
        <v>0</v>
      </c>
      <c r="H25" s="92">
        <f t="shared" si="0"/>
        <v>9456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252.989</v>
      </c>
      <c r="F26" s="92" cm="1">
        <f t="array" ref="F26">INDEX(Source_Documents[AMOUNT],MATCH(1,($G$7=Source_Documents[LEA ID])*(Source_Documents[Program Code]="PPK"),0))</f>
        <v>1136933</v>
      </c>
      <c r="G26" s="92">
        <f>IF(D10-SUM(G15:G24)&gt;F26,F26,D10-SUM(G15:G24))</f>
        <v>0</v>
      </c>
      <c r="H26" s="92">
        <f t="shared" si="0"/>
        <v>1136933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207.32300000000001</v>
      </c>
      <c r="F27" s="92" cm="1">
        <f t="array" ref="F27">INDEX(Source_Documents[AMOUNT],MATCH(1,($G$7=Source_Documents[LEA ID])*(Source_Documents[Program Code]="PPR"),0))</f>
        <v>931707</v>
      </c>
      <c r="G27" s="92">
        <f>IF(D10-SUM(G15:G24)&gt;F27,F27,D10-SUM(G15:G24))</f>
        <v>0</v>
      </c>
      <c r="H27" s="92">
        <f t="shared" si="0"/>
        <v>931707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199.75800000000001</v>
      </c>
      <c r="F28" s="92" cm="1">
        <f t="array" ref="F28">INDEX(Source_Documents[AMOUNT],MATCH(1,($G$7=Source_Documents[LEA ID])*(Source_Documents[Program Code]="PPL"),0))</f>
        <v>897711</v>
      </c>
      <c r="G28" s="92">
        <f>IF(D10-SUM(G15:G26)&gt;F28,F28,D10-SUM(G15:G26))</f>
        <v>0</v>
      </c>
      <c r="H28" s="92">
        <f t="shared" si="0"/>
        <v>897711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5070.42</v>
      </c>
      <c r="F29" s="93">
        <f>SUM(F15:F28)</f>
        <v>22813462</v>
      </c>
      <c r="G29" s="93">
        <f>SUM(G15:G28)</f>
        <v>1694880</v>
      </c>
      <c r="H29" s="93">
        <f>SUM(H15:H28)</f>
        <v>21118582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651982</v>
      </c>
      <c r="G31" s="92">
        <v>0</v>
      </c>
      <c r="H31" s="92">
        <f t="shared" ref="H31:H52" si="1">F31-G31</f>
        <v>651982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9469</v>
      </c>
      <c r="G33" s="92">
        <v>0</v>
      </c>
      <c r="H33" s="92">
        <f t="shared" si="1"/>
        <v>9469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76434</v>
      </c>
      <c r="G36" s="92">
        <v>0</v>
      </c>
      <c r="H36" s="92">
        <f t="shared" si="1"/>
        <v>76434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1511057</v>
      </c>
      <c r="G37" s="92">
        <v>0</v>
      </c>
      <c r="H37" s="92">
        <f t="shared" si="1"/>
        <v>1511057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2236106</v>
      </c>
      <c r="G41" s="92">
        <v>0</v>
      </c>
      <c r="H41" s="92">
        <f t="shared" si="1"/>
        <v>2236106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62561</v>
      </c>
      <c r="G43" s="92">
        <v>0</v>
      </c>
      <c r="H43" s="92">
        <f t="shared" si="1"/>
        <v>62561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18061</v>
      </c>
      <c r="G45" s="92">
        <v>0</v>
      </c>
      <c r="H45" s="92">
        <f t="shared" si="1"/>
        <v>18061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392459</v>
      </c>
      <c r="G46" s="92">
        <v>0</v>
      </c>
      <c r="H46" s="92">
        <f t="shared" si="1"/>
        <v>392459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677478</v>
      </c>
      <c r="G47" s="92">
        <v>0</v>
      </c>
      <c r="H47" s="92">
        <f t="shared" si="1"/>
        <v>677478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1041981</v>
      </c>
      <c r="G48" s="92">
        <v>0</v>
      </c>
      <c r="H48" s="92">
        <f t="shared" si="1"/>
        <v>1041981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120251</v>
      </c>
      <c r="G49" s="92">
        <v>0</v>
      </c>
      <c r="H49" s="92">
        <f t="shared" si="1"/>
        <v>120251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126553</v>
      </c>
      <c r="G52" s="92">
        <v>0</v>
      </c>
      <c r="H52" s="92">
        <f t="shared" si="1"/>
        <v>126553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5196165</v>
      </c>
      <c r="G54" s="92" cm="1">
        <f t="array" ref="G54">_xlfn.IFNA(INDEX(Source_Documents[AMOUNT],MATCH(1,($G$7=Source_Documents[LEA ID])*(Source_Documents[Program Code]="VLF"),0)),0)</f>
        <v>1479839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3716326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1299042</v>
      </c>
      <c r="G55" s="92" cm="1">
        <f t="array" ref="G55">_xlfn.IFNA(INDEX(Source_Documents[AMOUNT],MATCH(1,($G$7=Source_Documents[LEA ID])*(Source_Documents[Program Code]="BLF"),0)),0)</f>
        <v>555000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744042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36233061</v>
      </c>
      <c r="G56" s="94">
        <f>SUM(G29:G55)</f>
        <v>3729719</v>
      </c>
      <c r="H56" s="94">
        <f>SUM(H29:H55)</f>
        <v>32503342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1293992633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2415320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1194220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1420462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5381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10684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2630747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35134089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77A8-1FA3-431C-B720-F9A25191D7CB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5.0799999999999999E-4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1.122E-3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6576662505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0.94350000000000001</v>
      </c>
      <c r="E7" s="64"/>
      <c r="F7" s="65" t="s">
        <v>56</v>
      </c>
      <c r="G7" s="89">
        <v>28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8736754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8736754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133888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1612.6279999999999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7247149</v>
      </c>
      <c r="G15" s="91">
        <f>IF(D10&gt;F15,F15,D10)</f>
        <v>7247149</v>
      </c>
      <c r="H15" s="91">
        <f>F15-G15</f>
        <v>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296.42599999999999</v>
      </c>
      <c r="F16" s="92" cm="1">
        <f t="array" ref="F16">INDEX(Source_Documents[AMOUNT],MATCH(1,($G$7=Source_Documents[LEA ID])*(Source_Documents[Program Code]="PPC"),0))</f>
        <v>1359601</v>
      </c>
      <c r="G16" s="92">
        <f>IF(D9-SUM(G13:G15)&gt;F16,F16,D9-SUM(G13:G15))</f>
        <v>1359601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173.33799999999999</v>
      </c>
      <c r="F17" s="92" cm="1">
        <f t="array" ref="F17">INDEX(Source_Documents[AMOUNT],MATCH(1,($G$7=Source_Documents[LEA ID])*(Source_Documents[Program Code]="PPD"),0))</f>
        <v>778979</v>
      </c>
      <c r="G17" s="92">
        <f>IF(D10-SUM(G15:G16)&gt;F17,F17,D10-SUM(G15:G16))</f>
        <v>130004</v>
      </c>
      <c r="H17" s="92">
        <f>F17-G17</f>
        <v>648975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212.78800000000001</v>
      </c>
      <c r="F20" s="92" cm="1">
        <f t="array" ref="F20">INDEX(Source_Documents[AMOUNT],MATCH(1,($G$7=Source_Documents[LEA ID])*(Source_Documents[Program Code]="PPF"),0))</f>
        <v>956268</v>
      </c>
      <c r="G20" s="92">
        <f>IF(D10-SUM(G15:G19)&gt;F20,F20,D10-SUM(G15:G19))</f>
        <v>0</v>
      </c>
      <c r="H20" s="92">
        <f t="shared" ref="H20:H28" si="0">F20-G20</f>
        <v>956268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11.138999999999999</v>
      </c>
      <c r="F21" s="92" cm="1">
        <f t="array" ref="F21">INDEX(Source_Documents[AMOUNT],MATCH(1,($G$7=Source_Documents[LEA ID])*(Source_Documents[Program Code]="PPH"),0))</f>
        <v>50058</v>
      </c>
      <c r="G21" s="92">
        <f>IF(D10-SUM(G15:G20)&gt;F21,F21,D10-SUM(G15:G20))</f>
        <v>0</v>
      </c>
      <c r="H21" s="92">
        <f t="shared" si="0"/>
        <v>50058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23.257000000000001</v>
      </c>
      <c r="F22" s="92" cm="1">
        <f t="array" ref="F22">INDEX(Source_Documents[AMOUNT],MATCH(1,($G$7=Source_Documents[LEA ID])*(Source_Documents[Program Code]="PPG"),0))</f>
        <v>104519</v>
      </c>
      <c r="G22" s="92">
        <f>IF(D10-SUM(G15:G21)&gt;F22,F22,D10-SUM(G15:G21))</f>
        <v>0</v>
      </c>
      <c r="H22" s="92">
        <f t="shared" si="0"/>
        <v>104519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1.2809999999999999</v>
      </c>
      <c r="F23" s="92" cm="1">
        <f t="array" ref="F23">INDEX(Source_Documents[AMOUNT],MATCH(1,($G$7=Source_Documents[LEA ID])*(Source_Documents[Program Code]="PPI"),0))</f>
        <v>5758</v>
      </c>
      <c r="G23" s="92">
        <f>IF(D10-SUM(G15:G22)&gt;F23,F23,D10-SUM(G15:G22))</f>
        <v>0</v>
      </c>
      <c r="H23" s="92">
        <f t="shared" si="0"/>
        <v>5758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3.91</v>
      </c>
      <c r="F24" s="92" cm="1">
        <f t="array" ref="F24">INDEX(Source_Documents[AMOUNT],MATCH(1,($G$7=Source_Documents[LEA ID])*(Source_Documents[Program Code]="PPN"),0))</f>
        <v>17573</v>
      </c>
      <c r="G24" s="92">
        <f>IF(D10-SUM(G15:G23)&gt;F24,F24,D10-SUM(G15:G23))</f>
        <v>0</v>
      </c>
      <c r="H24" s="92">
        <f t="shared" si="0"/>
        <v>17573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0.64300000000000002</v>
      </c>
      <c r="F25" s="92" cm="1">
        <f t="array" ref="F25">_xlfn.IFNA(INDEX(Source_Documents[AMOUNT],MATCH(1,($G$7=Source_Documents[LEA ID])*(Source_Documents[Program Code]="PPp"),0)),0)</f>
        <v>2890</v>
      </c>
      <c r="G25" s="92">
        <f>IF(D10-SUM(G15:G24)&gt;F25,F25,D10-SUM(G15:G24))</f>
        <v>0</v>
      </c>
      <c r="H25" s="92">
        <f t="shared" si="0"/>
        <v>2890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171.048</v>
      </c>
      <c r="F26" s="92" cm="1">
        <f t="array" ref="F26">INDEX(Source_Documents[AMOUNT],MATCH(1,($G$7=Source_Documents[LEA ID])*(Source_Documents[Program Code]="PPK"),0))</f>
        <v>768690</v>
      </c>
      <c r="G26" s="92">
        <f>IF(D10-SUM(G15:G24)&gt;F26,F26,D10-SUM(G15:G24))</f>
        <v>0</v>
      </c>
      <c r="H26" s="92">
        <f t="shared" si="0"/>
        <v>768690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42.122999999999998</v>
      </c>
      <c r="F27" s="92" cm="1">
        <f t="array" ref="F27">INDEX(Source_Documents[AMOUNT],MATCH(1,($G$7=Source_Documents[LEA ID])*(Source_Documents[Program Code]="PPR"),0))</f>
        <v>189299</v>
      </c>
      <c r="G27" s="92">
        <f>IF(D10-SUM(G15:G24)&gt;F27,F27,D10-SUM(G15:G24))</f>
        <v>0</v>
      </c>
      <c r="H27" s="92">
        <f t="shared" si="0"/>
        <v>189299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98.010999999999996</v>
      </c>
      <c r="F28" s="92" cm="1">
        <f t="array" ref="F28">INDEX(Source_Documents[AMOUNT],MATCH(1,($G$7=Source_Documents[LEA ID])*(Source_Documents[Program Code]="PPL"),0))</f>
        <v>440461</v>
      </c>
      <c r="G28" s="92">
        <f>IF(D10-SUM(G15:G26)&gt;F28,F28,D10-SUM(G15:G26))</f>
        <v>0</v>
      </c>
      <c r="H28" s="92">
        <f t="shared" si="0"/>
        <v>440461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2646.5920000000001</v>
      </c>
      <c r="F29" s="93">
        <f>SUM(F15:F28)</f>
        <v>11921245</v>
      </c>
      <c r="G29" s="93">
        <f>SUM(G15:G28)</f>
        <v>8736754</v>
      </c>
      <c r="H29" s="93">
        <f>SUM(H15:H28)</f>
        <v>3184491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351661</v>
      </c>
      <c r="G31" s="92">
        <v>0</v>
      </c>
      <c r="H31" s="92">
        <f t="shared" ref="H31:H52" si="1">F31-G31</f>
        <v>351661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4943</v>
      </c>
      <c r="G33" s="92">
        <v>0</v>
      </c>
      <c r="H33" s="92">
        <f t="shared" si="1"/>
        <v>4943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31888</v>
      </c>
      <c r="G36" s="92">
        <v>0</v>
      </c>
      <c r="H36" s="92">
        <f t="shared" si="1"/>
        <v>31888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1178190</v>
      </c>
      <c r="G41" s="92">
        <v>0</v>
      </c>
      <c r="H41" s="92">
        <f t="shared" si="1"/>
        <v>1178190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30841</v>
      </c>
      <c r="G43" s="92">
        <v>0</v>
      </c>
      <c r="H43" s="92">
        <f t="shared" si="1"/>
        <v>30841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10320</v>
      </c>
      <c r="G45" s="92">
        <v>0</v>
      </c>
      <c r="H45" s="92">
        <f t="shared" si="1"/>
        <v>10320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211099</v>
      </c>
      <c r="G46" s="92">
        <v>0</v>
      </c>
      <c r="H46" s="92">
        <f t="shared" si="1"/>
        <v>211099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459481</v>
      </c>
      <c r="G47" s="92">
        <v>0</v>
      </c>
      <c r="H47" s="92">
        <f t="shared" si="1"/>
        <v>459481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555582</v>
      </c>
      <c r="G48" s="92">
        <v>0</v>
      </c>
      <c r="H48" s="92">
        <f t="shared" si="1"/>
        <v>555582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74022</v>
      </c>
      <c r="G49" s="92">
        <v>0</v>
      </c>
      <c r="H49" s="92">
        <f t="shared" si="1"/>
        <v>74022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11050</v>
      </c>
      <c r="G50" s="92">
        <v>0</v>
      </c>
      <c r="H50" s="92">
        <f t="shared" si="1"/>
        <v>11050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85812</v>
      </c>
      <c r="G52" s="92">
        <v>0</v>
      </c>
      <c r="H52" s="92">
        <f t="shared" si="1"/>
        <v>85812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3393246</v>
      </c>
      <c r="G54" s="92" cm="1">
        <f t="array" ref="G54">_xlfn.IFNA(INDEX(Source_Documents[AMOUNT],MATCH(1,($G$7=Source_Documents[LEA ID])*(Source_Documents[Program Code]="VLF"),0)),0)</f>
        <v>3393246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9386894</v>
      </c>
      <c r="G55" s="92" cm="1">
        <f t="array" ref="G55">_xlfn.IFNA(INDEX(Source_Documents[AMOUNT],MATCH(1,($G$7=Source_Documents[LEA ID])*(Source_Documents[Program Code]="BLF"),0)),0)</f>
        <v>9386894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27706274</v>
      </c>
      <c r="G56" s="94">
        <f>SUM(G29:G55)</f>
        <v>21516894</v>
      </c>
      <c r="H56" s="94">
        <f>SUM(H29:H55)</f>
        <v>6189380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6780207195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203544690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6189380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D22-3FBC-4E8C-AA43-5863A28DA722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1.519E-3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9.4200000000000002E-4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135931353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0.86050000000000004</v>
      </c>
      <c r="E7" s="64"/>
      <c r="F7" s="65" t="s">
        <v>57</v>
      </c>
      <c r="G7" s="89">
        <v>29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164692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164692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0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252.70599999999999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1135659</v>
      </c>
      <c r="G15" s="91">
        <f>IF(D10&gt;F15,F15,D10)</f>
        <v>164692</v>
      </c>
      <c r="H15" s="91">
        <f>F15-G15</f>
        <v>970967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435.21800000000002</v>
      </c>
      <c r="F16" s="92" cm="1">
        <f t="array" ref="F16">INDEX(Source_Documents[AMOUNT],MATCH(1,($G$7=Source_Documents[LEA ID])*(Source_Documents[Program Code]="PPC"),0))</f>
        <v>1996840</v>
      </c>
      <c r="G16" s="92">
        <f>IF(D9-SUM(G13:G15)&gt;F16,F16,D9-SUM(G13:G15))</f>
        <v>0</v>
      </c>
      <c r="H16" s="92">
        <f>F16-G16</f>
        <v>1996840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63.222999999999999</v>
      </c>
      <c r="F17" s="92" cm="1">
        <f t="array" ref="F17">INDEX(Source_Documents[AMOUNT],MATCH(1,($G$7=Source_Documents[LEA ID])*(Source_Documents[Program Code]="PPD"),0))</f>
        <v>284124</v>
      </c>
      <c r="G17" s="92">
        <f>IF(D10-SUM(G15:G16)&gt;F17,F17,D10-SUM(G15:G16))</f>
        <v>0</v>
      </c>
      <c r="H17" s="92">
        <f>F17-G17</f>
        <v>284124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48.893000000000001</v>
      </c>
      <c r="F20" s="92" cm="1">
        <f t="array" ref="F20">INDEX(Source_Documents[AMOUNT],MATCH(1,($G$7=Source_Documents[LEA ID])*(Source_Documents[Program Code]="PPF"),0))</f>
        <v>219724</v>
      </c>
      <c r="G20" s="92">
        <f>IF(D10-SUM(G15:G19)&gt;F20,F20,D10-SUM(G15:G19))</f>
        <v>0</v>
      </c>
      <c r="H20" s="92">
        <f t="shared" ref="H20:H28" si="0">F20-G20</f>
        <v>219724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2.3719999999999999</v>
      </c>
      <c r="F21" s="92" cm="1">
        <f t="array" ref="F21">INDEX(Source_Documents[AMOUNT],MATCH(1,($G$7=Source_Documents[LEA ID])*(Source_Documents[Program Code]="PPH"),0))</f>
        <v>10661</v>
      </c>
      <c r="G21" s="92">
        <f>IF(D10-SUM(G15:G20)&gt;F21,F21,D10-SUM(G15:G20))</f>
        <v>0</v>
      </c>
      <c r="H21" s="92">
        <f t="shared" si="0"/>
        <v>10661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0</v>
      </c>
      <c r="F22" s="92" cm="1">
        <f t="array" ref="F22">INDEX(Source_Documents[AMOUNT],MATCH(1,($G$7=Source_Documents[LEA ID])*(Source_Documents[Program Code]="PPG"),0))</f>
        <v>0</v>
      </c>
      <c r="G22" s="92">
        <f>IF(D10-SUM(G15:G21)&gt;F22,F22,D10-SUM(G15:G21))</f>
        <v>0</v>
      </c>
      <c r="H22" s="92">
        <f t="shared" si="0"/>
        <v>0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0.66800000000000004</v>
      </c>
      <c r="F23" s="92" cm="1">
        <f t="array" ref="F23">INDEX(Source_Documents[AMOUNT],MATCH(1,($G$7=Source_Documents[LEA ID])*(Source_Documents[Program Code]="PPI"),0))</f>
        <v>3003</v>
      </c>
      <c r="G23" s="92">
        <f>IF(D10-SUM(G15:G22)&gt;F23,F23,D10-SUM(G15:G22))</f>
        <v>0</v>
      </c>
      <c r="H23" s="92">
        <f t="shared" si="0"/>
        <v>3003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0.83199999999999996</v>
      </c>
      <c r="F24" s="92" cm="1">
        <f t="array" ref="F24">INDEX(Source_Documents[AMOUNT],MATCH(1,($G$7=Source_Documents[LEA ID])*(Source_Documents[Program Code]="PPN"),0))</f>
        <v>3739</v>
      </c>
      <c r="G24" s="92">
        <f>IF(D10-SUM(G15:G23)&gt;F24,F24,D10-SUM(G15:G23))</f>
        <v>0</v>
      </c>
      <c r="H24" s="92">
        <f t="shared" si="0"/>
        <v>3739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56.32</v>
      </c>
      <c r="F26" s="92" cm="1">
        <f t="array" ref="F26">INDEX(Source_Documents[AMOUNT],MATCH(1,($G$7=Source_Documents[LEA ID])*(Source_Documents[Program Code]="PPK"),0))</f>
        <v>253102</v>
      </c>
      <c r="G26" s="92">
        <f>IF(D10-SUM(G15:G24)&gt;F26,F26,D10-SUM(G15:G24))</f>
        <v>0</v>
      </c>
      <c r="H26" s="92">
        <f t="shared" si="0"/>
        <v>253102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17.25</v>
      </c>
      <c r="F27" s="92" cm="1">
        <f t="array" ref="F27">INDEX(Source_Documents[AMOUNT],MATCH(1,($G$7=Source_Documents[LEA ID])*(Source_Documents[Program Code]="PPR"),0))</f>
        <v>77522</v>
      </c>
      <c r="G27" s="92">
        <f>IF(D10-SUM(G15:G24)&gt;F27,F27,D10-SUM(G15:G24))</f>
        <v>0</v>
      </c>
      <c r="H27" s="92">
        <f t="shared" si="0"/>
        <v>77522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14.946999999999999</v>
      </c>
      <c r="F28" s="92" cm="1">
        <f t="array" ref="F28">INDEX(Source_Documents[AMOUNT],MATCH(1,($G$7=Source_Documents[LEA ID])*(Source_Documents[Program Code]="PPL"),0))</f>
        <v>67173</v>
      </c>
      <c r="G28" s="92">
        <f>IF(D10-SUM(G15:G26)&gt;F28,F28,D10-SUM(G15:G26))</f>
        <v>0</v>
      </c>
      <c r="H28" s="92">
        <f t="shared" si="0"/>
        <v>67173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892.42899999999997</v>
      </c>
      <c r="F29" s="93">
        <f>SUM(F15:F28)</f>
        <v>4051547</v>
      </c>
      <c r="G29" s="93">
        <f>SUM(G15:G28)</f>
        <v>164692</v>
      </c>
      <c r="H29" s="93">
        <f>SUM(H15:H28)</f>
        <v>3886855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76729</v>
      </c>
      <c r="G31" s="92">
        <v>0</v>
      </c>
      <c r="H31" s="92">
        <f t="shared" ref="H31:H52" si="1">F31-G31</f>
        <v>76729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1667</v>
      </c>
      <c r="G33" s="92">
        <v>0</v>
      </c>
      <c r="H33" s="92">
        <f t="shared" si="1"/>
        <v>1667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33245</v>
      </c>
      <c r="G36" s="92">
        <v>0</v>
      </c>
      <c r="H36" s="92">
        <f t="shared" si="1"/>
        <v>33245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258906</v>
      </c>
      <c r="G41" s="92">
        <v>0</v>
      </c>
      <c r="H41" s="92">
        <f t="shared" si="1"/>
        <v>258906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7831</v>
      </c>
      <c r="G43" s="92">
        <v>0</v>
      </c>
      <c r="H43" s="92">
        <f t="shared" si="1"/>
        <v>7831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2580</v>
      </c>
      <c r="G45" s="92">
        <v>0</v>
      </c>
      <c r="H45" s="92">
        <f t="shared" si="1"/>
        <v>2580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49908</v>
      </c>
      <c r="G46" s="92">
        <v>0</v>
      </c>
      <c r="H46" s="92">
        <f t="shared" si="1"/>
        <v>49908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265422</v>
      </c>
      <c r="G47" s="92">
        <v>0</v>
      </c>
      <c r="H47" s="92">
        <f t="shared" si="1"/>
        <v>265422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187005</v>
      </c>
      <c r="G48" s="92">
        <v>0</v>
      </c>
      <c r="H48" s="92">
        <f t="shared" si="1"/>
        <v>187005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32870</v>
      </c>
      <c r="G49" s="92">
        <v>0</v>
      </c>
      <c r="H49" s="92">
        <f t="shared" si="1"/>
        <v>32870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914569</v>
      </c>
      <c r="G54" s="92" cm="1">
        <f t="array" ref="G54">_xlfn.IFNA(INDEX(Source_Documents[AMOUNT],MATCH(1,($G$7=Source_Documents[LEA ID])*(Source_Documents[Program Code]="VLF"),0)),0)</f>
        <v>245610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668959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228642</v>
      </c>
      <c r="G55" s="92" cm="1">
        <f t="array" ref="G55">_xlfn.IFNA(INDEX(Source_Documents[AMOUNT],MATCH(1,($G$7=Source_Documents[LEA ID])*(Source_Documents[Program Code]="BLF"),0)),0)</f>
        <v>63984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164658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6110921</v>
      </c>
      <c r="G56" s="94">
        <f>SUM(G29:G55)</f>
        <v>474286</v>
      </c>
      <c r="H56" s="94">
        <f>SUM(H29:H55)</f>
        <v>5636635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136516190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584837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91347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108653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5610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11138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216748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5853383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66A-5A45-482E-B625-0DD8164ED927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1.838E-3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2.5000000000000001E-3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8544176758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0.90649999999999997</v>
      </c>
      <c r="E7" s="64"/>
      <c r="F7" s="65" t="s">
        <v>58</v>
      </c>
      <c r="G7" s="89">
        <v>30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10905377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10905377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723724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15163.772999999999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68145998</v>
      </c>
      <c r="G15" s="91">
        <f>IF(D10&gt;F15,F15,D10)</f>
        <v>10905377</v>
      </c>
      <c r="H15" s="91">
        <f>F15-G15</f>
        <v>57240621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530.36500000000001</v>
      </c>
      <c r="F16" s="92" cm="1">
        <f t="array" ref="F16">INDEX(Source_Documents[AMOUNT],MATCH(1,($G$7=Source_Documents[LEA ID])*(Source_Documents[Program Code]="PPC"),0))</f>
        <v>2434782</v>
      </c>
      <c r="G16" s="92">
        <f>IF(D9-SUM(G13:G15)&gt;F16,F16,D9-SUM(G13:G15))</f>
        <v>0</v>
      </c>
      <c r="H16" s="92">
        <f>F16-G16</f>
        <v>2434782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1359.2829999999999</v>
      </c>
      <c r="F17" s="92" cm="1">
        <f t="array" ref="F17">INDEX(Source_Documents[AMOUNT],MATCH(1,($G$7=Source_Documents[LEA ID])*(Source_Documents[Program Code]="PPD"),0))</f>
        <v>6108620</v>
      </c>
      <c r="G17" s="92">
        <f>IF(D10-SUM(G15:G16)&gt;F17,F17,D10-SUM(G15:G16))</f>
        <v>0</v>
      </c>
      <c r="H17" s="92">
        <f>F17-G17</f>
        <v>6108620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16</v>
      </c>
      <c r="F18" s="92" cm="1">
        <f t="array" ref="F18">INDEX(Source_Documents[AMOUNT],MATCH(1,($G$7=Source_Documents[LEA ID])*(Source_Documents[Program Code]="PPM"),0))</f>
        <v>71904</v>
      </c>
      <c r="G18" s="92">
        <f>IF(D10-SUM(G15:G17)&gt;F18,F18,D10-SUM(G15:G17))</f>
        <v>0</v>
      </c>
      <c r="H18" s="92">
        <f>F18-G18</f>
        <v>71904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2283.2199999999998</v>
      </c>
      <c r="F20" s="92" cm="1">
        <f t="array" ref="F20">INDEX(Source_Documents[AMOUNT],MATCH(1,($G$7=Source_Documents[LEA ID])*(Source_Documents[Program Code]="PPF"),0))</f>
        <v>10260789</v>
      </c>
      <c r="G20" s="92">
        <f>IF(D10-SUM(G15:G19)&gt;F20,F20,D10-SUM(G15:G19))</f>
        <v>0</v>
      </c>
      <c r="H20" s="92">
        <f t="shared" ref="H20:H28" si="0">F20-G20</f>
        <v>10260789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237.97200000000001</v>
      </c>
      <c r="F21" s="92" cm="1">
        <f t="array" ref="F21">INDEX(Source_Documents[AMOUNT],MATCH(1,($G$7=Source_Documents[LEA ID])*(Source_Documents[Program Code]="PPH"),0))</f>
        <v>1069447</v>
      </c>
      <c r="G21" s="92">
        <f>IF(D10-SUM(G15:G20)&gt;F21,F21,D10-SUM(G15:G20))</f>
        <v>0</v>
      </c>
      <c r="H21" s="92">
        <f t="shared" si="0"/>
        <v>1069447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290.71699999999998</v>
      </c>
      <c r="F22" s="92" cm="1">
        <f t="array" ref="F22">INDEX(Source_Documents[AMOUNT],MATCH(1,($G$7=Source_Documents[LEA ID])*(Source_Documents[Program Code]="PPG"),0))</f>
        <v>1306484</v>
      </c>
      <c r="G22" s="92">
        <f>IF(D10-SUM(G15:G21)&gt;F22,F22,D10-SUM(G15:G21))</f>
        <v>0</v>
      </c>
      <c r="H22" s="92">
        <f t="shared" si="0"/>
        <v>1306484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10.666</v>
      </c>
      <c r="F23" s="92" cm="1">
        <f t="array" ref="F23">INDEX(Source_Documents[AMOUNT],MATCH(1,($G$7=Source_Documents[LEA ID])*(Source_Documents[Program Code]="PPI"),0))</f>
        <v>47931</v>
      </c>
      <c r="G23" s="92">
        <f>IF(D10-SUM(G15:G22)&gt;F23,F23,D10-SUM(G15:G22))</f>
        <v>0</v>
      </c>
      <c r="H23" s="92">
        <f t="shared" si="0"/>
        <v>47931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51.040999999999997</v>
      </c>
      <c r="F24" s="92" cm="1">
        <f t="array" ref="F24">INDEX(Source_Documents[AMOUNT],MATCH(1,($G$7=Source_Documents[LEA ID])*(Source_Documents[Program Code]="PPN"),0))</f>
        <v>229377</v>
      </c>
      <c r="G24" s="92">
        <f>IF(D10-SUM(G15:G23)&gt;F24,F24,D10-SUM(G15:G23))</f>
        <v>0</v>
      </c>
      <c r="H24" s="92">
        <f t="shared" si="0"/>
        <v>229377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11.603</v>
      </c>
      <c r="F25" s="92" cm="1">
        <f t="array" ref="F25">_xlfn.IFNA(INDEX(Source_Documents[AMOUNT],MATCH(1,($G$7=Source_Documents[LEA ID])*(Source_Documents[Program Code]="PPp"),0)),0)</f>
        <v>52142</v>
      </c>
      <c r="G25" s="92">
        <f>IF(D10-SUM(G15:G24)&gt;F25,F25,D10-SUM(G15:G24))</f>
        <v>0</v>
      </c>
      <c r="H25" s="92">
        <f t="shared" si="0"/>
        <v>52142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980.98500000000001</v>
      </c>
      <c r="F26" s="92" cm="1">
        <f t="array" ref="F26">INDEX(Source_Documents[AMOUNT],MATCH(1,($G$7=Source_Documents[LEA ID])*(Source_Documents[Program Code]="PPK"),0))</f>
        <v>4408547</v>
      </c>
      <c r="G26" s="92">
        <f>IF(D10-SUM(G15:G24)&gt;F26,F26,D10-SUM(G15:G24))</f>
        <v>0</v>
      </c>
      <c r="H26" s="92">
        <f t="shared" si="0"/>
        <v>4408547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548.60500000000002</v>
      </c>
      <c r="F27" s="92" cm="1">
        <f t="array" ref="F27">INDEX(Source_Documents[AMOUNT],MATCH(1,($G$7=Source_Documents[LEA ID])*(Source_Documents[Program Code]="PPR"),0))</f>
        <v>2465431</v>
      </c>
      <c r="G27" s="92">
        <f>IF(D10-SUM(G15:G24)&gt;F27,F27,D10-SUM(G15:G24))</f>
        <v>0</v>
      </c>
      <c r="H27" s="92">
        <f t="shared" si="0"/>
        <v>2465431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912.59900000000005</v>
      </c>
      <c r="F28" s="92" cm="1">
        <f t="array" ref="F28">INDEX(Source_Documents[AMOUNT],MATCH(1,($G$7=Source_Documents[LEA ID])*(Source_Documents[Program Code]="PPL"),0))</f>
        <v>4101218</v>
      </c>
      <c r="G28" s="92">
        <f>IF(D10-SUM(G15:G26)&gt;F28,F28,D10-SUM(G15:G26))</f>
        <v>0</v>
      </c>
      <c r="H28" s="92">
        <f t="shared" si="0"/>
        <v>4101218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22396.829000000002</v>
      </c>
      <c r="F29" s="93">
        <f>SUM(F15:F28)</f>
        <v>100702670</v>
      </c>
      <c r="G29" s="93">
        <f>SUM(G15:G28)</f>
        <v>10905377</v>
      </c>
      <c r="H29" s="93">
        <f>SUM(H15:H28)</f>
        <v>89797293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3905371</v>
      </c>
      <c r="G31" s="92">
        <v>0</v>
      </c>
      <c r="H31" s="92">
        <f t="shared" ref="H31:H52" si="1">F31-G31</f>
        <v>3905371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41827</v>
      </c>
      <c r="G33" s="92">
        <v>0</v>
      </c>
      <c r="H33" s="92">
        <f t="shared" si="1"/>
        <v>41827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220103</v>
      </c>
      <c r="G36" s="92">
        <v>0</v>
      </c>
      <c r="H36" s="92">
        <f t="shared" si="1"/>
        <v>220103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10018</v>
      </c>
      <c r="G37" s="92">
        <v>0</v>
      </c>
      <c r="H37" s="92">
        <f t="shared" si="1"/>
        <v>10018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70000</v>
      </c>
      <c r="G38" s="92">
        <v>0</v>
      </c>
      <c r="H38" s="92">
        <f t="shared" si="1"/>
        <v>70000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10330153</v>
      </c>
      <c r="G41" s="92">
        <v>0</v>
      </c>
      <c r="H41" s="92">
        <f t="shared" si="1"/>
        <v>10330153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294701</v>
      </c>
      <c r="G43" s="92">
        <v>0</v>
      </c>
      <c r="H43" s="92">
        <f t="shared" si="1"/>
        <v>294701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89014</v>
      </c>
      <c r="G45" s="92">
        <v>0</v>
      </c>
      <c r="H45" s="92">
        <f t="shared" si="1"/>
        <v>89014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1788930</v>
      </c>
      <c r="G46" s="92">
        <v>0</v>
      </c>
      <c r="H46" s="92">
        <f t="shared" si="1"/>
        <v>1788930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2443976</v>
      </c>
      <c r="G47" s="92">
        <v>0</v>
      </c>
      <c r="H47" s="92">
        <f t="shared" si="1"/>
        <v>2443976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4731330</v>
      </c>
      <c r="G48" s="92">
        <v>0</v>
      </c>
      <c r="H48" s="92">
        <f t="shared" si="1"/>
        <v>4731330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493237</v>
      </c>
      <c r="G49" s="92">
        <v>0</v>
      </c>
      <c r="H49" s="92">
        <f t="shared" si="1"/>
        <v>493237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1193410</v>
      </c>
      <c r="G50" s="92">
        <v>0</v>
      </c>
      <c r="H50" s="92">
        <f t="shared" si="1"/>
        <v>1193410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455257</v>
      </c>
      <c r="G52" s="92">
        <v>0</v>
      </c>
      <c r="H52" s="92">
        <f t="shared" si="1"/>
        <v>455257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22952269</v>
      </c>
      <c r="G54" s="92" cm="1">
        <f t="array" ref="G54">_xlfn.IFNA(INDEX(Source_Documents[AMOUNT],MATCH(1,($G$7=Source_Documents[LEA ID])*(Source_Documents[Program Code]="VLF"),0)),0)</f>
        <v>13871784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9080485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5738068</v>
      </c>
      <c r="G55" s="92" cm="1">
        <f t="array" ref="G55">_xlfn.IFNA(INDEX(Source_Documents[AMOUNT],MATCH(1,($G$7=Source_Documents[LEA ID])*(Source_Documents[Program Code]="BLF"),0)),0)</f>
        <v>3357860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2380208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155460334</v>
      </c>
      <c r="G56" s="94">
        <f>SUM(G29:G55)</f>
        <v>28135021</v>
      </c>
      <c r="H56" s="94">
        <f>SUM(H29:H55)</f>
        <v>127325313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9354129759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-593765705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216187296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2930154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3485263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6415417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133740730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039A-3AA0-4679-9FA0-2F68BB6B1F79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0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2.1320000000000002E-3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5817493376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0.97299999999999998</v>
      </c>
      <c r="E7" s="64"/>
      <c r="F7" s="65" t="s">
        <v>59</v>
      </c>
      <c r="G7" s="89">
        <v>31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7969873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7969873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565683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6360.8040000000001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28585453</v>
      </c>
      <c r="G15" s="91">
        <f>IF(D10&gt;F15,F15,D10)</f>
        <v>7969873</v>
      </c>
      <c r="H15" s="91">
        <f>F15-G15</f>
        <v>20615580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141.07300000000001</v>
      </c>
      <c r="F16" s="92" cm="1">
        <f t="array" ref="F16">INDEX(Source_Documents[AMOUNT],MATCH(1,($G$7=Source_Documents[LEA ID])*(Source_Documents[Program Code]="PPC"),0))</f>
        <v>647243</v>
      </c>
      <c r="G16" s="92">
        <f>IF(D9-SUM(G13:G15)&gt;F16,F16,D9-SUM(G13:G15))</f>
        <v>0</v>
      </c>
      <c r="H16" s="92">
        <f>F16-G16</f>
        <v>647243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526.68200000000002</v>
      </c>
      <c r="F17" s="92" cm="1">
        <f t="array" ref="F17">INDEX(Source_Documents[AMOUNT],MATCH(1,($G$7=Source_Documents[LEA ID])*(Source_Documents[Program Code]="PPD"),0))</f>
        <v>2366911</v>
      </c>
      <c r="G17" s="92">
        <f>IF(D10-SUM(G15:G16)&gt;F17,F17,D10-SUM(G15:G16))</f>
        <v>0</v>
      </c>
      <c r="H17" s="92">
        <f>F17-G17</f>
        <v>2366911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6</v>
      </c>
      <c r="F18" s="92" cm="1">
        <f t="array" ref="F18">INDEX(Source_Documents[AMOUNT],MATCH(1,($G$7=Source_Documents[LEA ID])*(Source_Documents[Program Code]="PPM"),0))</f>
        <v>26964</v>
      </c>
      <c r="G18" s="92">
        <f>IF(D10-SUM(G15:G17)&gt;F18,F18,D10-SUM(G15:G17))</f>
        <v>0</v>
      </c>
      <c r="H18" s="92">
        <f>F18-G18</f>
        <v>26964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1091.8050000000001</v>
      </c>
      <c r="F20" s="92" cm="1">
        <f t="array" ref="F20">INDEX(Source_Documents[AMOUNT],MATCH(1,($G$7=Source_Documents[LEA ID])*(Source_Documents[Program Code]="PPF"),0))</f>
        <v>4906572</v>
      </c>
      <c r="G20" s="92">
        <f>IF(D10-SUM(G15:G19)&gt;F20,F20,D10-SUM(G15:G19))</f>
        <v>0</v>
      </c>
      <c r="H20" s="92">
        <f t="shared" ref="H20:H28" si="0">F20-G20</f>
        <v>4906572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169.93899999999999</v>
      </c>
      <c r="F21" s="92" cm="1">
        <f t="array" ref="F21">INDEX(Source_Documents[AMOUNT],MATCH(1,($G$7=Source_Documents[LEA ID])*(Source_Documents[Program Code]="PPH"),0))</f>
        <v>763705</v>
      </c>
      <c r="G21" s="92">
        <f>IF(D10-SUM(G15:G20)&gt;F21,F21,D10-SUM(G15:G20))</f>
        <v>0</v>
      </c>
      <c r="H21" s="92">
        <f t="shared" si="0"/>
        <v>763705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199.14099999999999</v>
      </c>
      <c r="F22" s="92" cm="1">
        <f t="array" ref="F22">INDEX(Source_Documents[AMOUNT],MATCH(1,($G$7=Source_Documents[LEA ID])*(Source_Documents[Program Code]="PPG"),0))</f>
        <v>894942</v>
      </c>
      <c r="G22" s="92">
        <f>IF(D10-SUM(G15:G21)&gt;F22,F22,D10-SUM(G15:G21))</f>
        <v>0</v>
      </c>
      <c r="H22" s="92">
        <f t="shared" si="0"/>
        <v>894942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4.9960000000000004</v>
      </c>
      <c r="F23" s="92" cm="1">
        <f t="array" ref="F23">INDEX(Source_Documents[AMOUNT],MATCH(1,($G$7=Source_Documents[LEA ID])*(Source_Documents[Program Code]="PPI"),0))</f>
        <v>22452</v>
      </c>
      <c r="G23" s="92">
        <f>IF(D10-SUM(G15:G22)&gt;F23,F23,D10-SUM(G15:G22))</f>
        <v>0</v>
      </c>
      <c r="H23" s="92">
        <f t="shared" si="0"/>
        <v>22452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22.567</v>
      </c>
      <c r="F24" s="92" cm="1">
        <f t="array" ref="F24">INDEX(Source_Documents[AMOUNT],MATCH(1,($G$7=Source_Documents[LEA ID])*(Source_Documents[Program Code]="PPN"),0))</f>
        <v>101416</v>
      </c>
      <c r="G24" s="92">
        <f>IF(D10-SUM(G15:G23)&gt;F24,F24,D10-SUM(G15:G23))</f>
        <v>0</v>
      </c>
      <c r="H24" s="92">
        <f t="shared" si="0"/>
        <v>101416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0.85599999999999998</v>
      </c>
      <c r="F25" s="92" cm="1">
        <f t="array" ref="F25">_xlfn.IFNA(INDEX(Source_Documents[AMOUNT],MATCH(1,($G$7=Source_Documents[LEA ID])*(Source_Documents[Program Code]="PPp"),0)),0)</f>
        <v>3848</v>
      </c>
      <c r="G25" s="92">
        <f>IF(D10-SUM(G15:G24)&gt;F25,F25,D10-SUM(G15:G24))</f>
        <v>0</v>
      </c>
      <c r="H25" s="92">
        <f t="shared" si="0"/>
        <v>3848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291.66699999999997</v>
      </c>
      <c r="F26" s="92" cm="1">
        <f t="array" ref="F26">INDEX(Source_Documents[AMOUNT],MATCH(1,($G$7=Source_Documents[LEA ID])*(Source_Documents[Program Code]="PPK"),0))</f>
        <v>1310752</v>
      </c>
      <c r="G26" s="92">
        <f>IF(D10-SUM(G15:G24)&gt;F26,F26,D10-SUM(G15:G24))</f>
        <v>0</v>
      </c>
      <c r="H26" s="92">
        <f t="shared" si="0"/>
        <v>1310752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325.22000000000003</v>
      </c>
      <c r="F27" s="92" cm="1">
        <f t="array" ref="F27">INDEX(Source_Documents[AMOUNT],MATCH(1,($G$7=Source_Documents[LEA ID])*(Source_Documents[Program Code]="PPR"),0))</f>
        <v>1461539</v>
      </c>
      <c r="G27" s="92">
        <f>IF(D10-SUM(G15:G24)&gt;F27,F27,D10-SUM(G15:G24))</f>
        <v>0</v>
      </c>
      <c r="H27" s="92">
        <f t="shared" si="0"/>
        <v>1461539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415.01600000000002</v>
      </c>
      <c r="F28" s="92" cm="1">
        <f t="array" ref="F28">INDEX(Source_Documents[AMOUNT],MATCH(1,($G$7=Source_Documents[LEA ID])*(Source_Documents[Program Code]="PPL"),0))</f>
        <v>1865084</v>
      </c>
      <c r="G28" s="92">
        <f>IF(D10-SUM(G15:G26)&gt;F28,F28,D10-SUM(G15:G26))</f>
        <v>0</v>
      </c>
      <c r="H28" s="92">
        <f t="shared" si="0"/>
        <v>1865084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9555.7659999999996</v>
      </c>
      <c r="F29" s="93">
        <f>SUM(F15:F28)</f>
        <v>42956881</v>
      </c>
      <c r="G29" s="93">
        <f>SUM(G15:G28)</f>
        <v>7969873</v>
      </c>
      <c r="H29" s="93">
        <f>SUM(H15:H28)</f>
        <v>34987008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3095940</v>
      </c>
      <c r="G31" s="92">
        <v>0</v>
      </c>
      <c r="H31" s="92">
        <f t="shared" ref="H31:H52" si="1">F31-G31</f>
        <v>3095940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17846</v>
      </c>
      <c r="G33" s="92">
        <v>0</v>
      </c>
      <c r="H33" s="92">
        <f t="shared" si="1"/>
        <v>17846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298069</v>
      </c>
      <c r="G36" s="92">
        <v>0</v>
      </c>
      <c r="H36" s="92">
        <f t="shared" si="1"/>
        <v>298069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81547</v>
      </c>
      <c r="G37" s="92">
        <v>0</v>
      </c>
      <c r="H37" s="92">
        <f t="shared" si="1"/>
        <v>81547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3879697</v>
      </c>
      <c r="G41" s="92">
        <v>0</v>
      </c>
      <c r="H41" s="92">
        <f t="shared" si="1"/>
        <v>3879697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109995</v>
      </c>
      <c r="G43" s="92">
        <v>0</v>
      </c>
      <c r="H43" s="92">
        <f t="shared" si="1"/>
        <v>109995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37842</v>
      </c>
      <c r="G45" s="92">
        <v>0</v>
      </c>
      <c r="H45" s="92">
        <f t="shared" si="1"/>
        <v>37842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671709</v>
      </c>
      <c r="G46" s="92">
        <v>0</v>
      </c>
      <c r="H46" s="92">
        <f t="shared" si="1"/>
        <v>671709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1184296</v>
      </c>
      <c r="G47" s="92">
        <v>0</v>
      </c>
      <c r="H47" s="92">
        <f t="shared" si="1"/>
        <v>1184296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2012915</v>
      </c>
      <c r="G48" s="92">
        <v>0</v>
      </c>
      <c r="H48" s="92">
        <f t="shared" si="1"/>
        <v>2012915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227728</v>
      </c>
      <c r="G49" s="92">
        <v>0</v>
      </c>
      <c r="H49" s="92">
        <f t="shared" si="1"/>
        <v>227728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21889</v>
      </c>
      <c r="G50" s="92">
        <v>0</v>
      </c>
      <c r="H50" s="92">
        <f t="shared" si="1"/>
        <v>21889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221270</v>
      </c>
      <c r="G52" s="92">
        <v>0</v>
      </c>
      <c r="H52" s="92">
        <f t="shared" si="1"/>
        <v>221270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0</v>
      </c>
      <c r="G54" s="92" cm="1">
        <f t="array" ref="G54">_xlfn.IFNA(INDEX(Source_Documents[AMOUNT],MATCH(1,($G$7=Source_Documents[LEA ID])*(Source_Documents[Program Code]="VLF"),0)),0)</f>
        <v>0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12274354</v>
      </c>
      <c r="G55" s="92" cm="1">
        <f t="array" ref="G55">_xlfn.IFNA(INDEX(Source_Documents[AMOUNT],MATCH(1,($G$7=Source_Documents[LEA ID])*(Source_Documents[Program Code]="BLF"),0)),0)</f>
        <v>12274354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67091978</v>
      </c>
      <c r="G56" s="94">
        <f>SUM(G29:G55)</f>
        <v>20244227</v>
      </c>
      <c r="H56" s="94">
        <f>SUM(H29:H55)</f>
        <v>46847751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5860353480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-36227283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6632821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46847751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140B-57BE-4CD7-B31A-94B67C7BB84A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1.1789999999999999E-3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1.5529999999999999E-3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18212980606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0.92789999999999995</v>
      </c>
      <c r="E7" s="64"/>
      <c r="F7" s="65" t="s">
        <v>60</v>
      </c>
      <c r="G7" s="89">
        <v>32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23794953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23794953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565566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8599.2860000000001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38645192</v>
      </c>
      <c r="G15" s="91">
        <f>IF(D10&gt;F15,F15,D10)</f>
        <v>23794953</v>
      </c>
      <c r="H15" s="91">
        <f>F15-G15</f>
        <v>14850239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798.601</v>
      </c>
      <c r="F17" s="92" cm="1">
        <f t="array" ref="F17">INDEX(Source_Documents[AMOUNT],MATCH(1,($G$7=Source_Documents[LEA ID])*(Source_Documents[Program Code]="PPD"),0))</f>
        <v>3588912</v>
      </c>
      <c r="G17" s="92">
        <f>IF(D10-SUM(G15:G16)&gt;F17,F17,D10-SUM(G15:G16))</f>
        <v>0</v>
      </c>
      <c r="H17" s="92">
        <f>F17-G17</f>
        <v>3588912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1</v>
      </c>
      <c r="F18" s="92" cm="1">
        <f t="array" ref="F18">INDEX(Source_Documents[AMOUNT],MATCH(1,($G$7=Source_Documents[LEA ID])*(Source_Documents[Program Code]="PPM"),0))</f>
        <v>4494</v>
      </c>
      <c r="G18" s="92">
        <f>IF(D10-SUM(G15:G17)&gt;F18,F18,D10-SUM(G15:G17))</f>
        <v>0</v>
      </c>
      <c r="H18" s="92">
        <f>F18-G18</f>
        <v>4494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687.98599999999999</v>
      </c>
      <c r="F20" s="92" cm="1">
        <f t="array" ref="F20">INDEX(Source_Documents[AMOUNT],MATCH(1,($G$7=Source_Documents[LEA ID])*(Source_Documents[Program Code]="PPF"),0))</f>
        <v>3091808</v>
      </c>
      <c r="G20" s="92">
        <f>IF(D10-SUM(G15:G19)&gt;F20,F20,D10-SUM(G15:G19))</f>
        <v>0</v>
      </c>
      <c r="H20" s="92">
        <f t="shared" ref="H20:H28" si="0">F20-G20</f>
        <v>3091808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56.75</v>
      </c>
      <c r="F21" s="92" cm="1">
        <f t="array" ref="F21">INDEX(Source_Documents[AMOUNT],MATCH(1,($G$7=Source_Documents[LEA ID])*(Source_Documents[Program Code]="PPH"),0))</f>
        <v>255035</v>
      </c>
      <c r="G21" s="92">
        <f>IF(D10-SUM(G15:G20)&gt;F21,F21,D10-SUM(G15:G20))</f>
        <v>0</v>
      </c>
      <c r="H21" s="92">
        <f t="shared" si="0"/>
        <v>255035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82.853999999999999</v>
      </c>
      <c r="F22" s="92" cm="1">
        <f t="array" ref="F22">INDEX(Source_Documents[AMOUNT],MATCH(1,($G$7=Source_Documents[LEA ID])*(Source_Documents[Program Code]="PPG"),0))</f>
        <v>372348</v>
      </c>
      <c r="G22" s="92">
        <f>IF(D10-SUM(G15:G21)&gt;F22,F22,D10-SUM(G15:G21))</f>
        <v>0</v>
      </c>
      <c r="H22" s="92">
        <f t="shared" si="0"/>
        <v>372348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3.6419999999999999</v>
      </c>
      <c r="F23" s="92" cm="1">
        <f t="array" ref="F23">INDEX(Source_Documents[AMOUNT],MATCH(1,($G$7=Source_Documents[LEA ID])*(Source_Documents[Program Code]="PPI"),0))</f>
        <v>16366</v>
      </c>
      <c r="G23" s="92">
        <f>IF(D10-SUM(G15:G22)&gt;F23,F23,D10-SUM(G15:G22))</f>
        <v>0</v>
      </c>
      <c r="H23" s="92">
        <f t="shared" si="0"/>
        <v>16366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15.766</v>
      </c>
      <c r="F24" s="92" cm="1">
        <f t="array" ref="F24">INDEX(Source_Documents[AMOUNT],MATCH(1,($G$7=Source_Documents[LEA ID])*(Source_Documents[Program Code]="PPN"),0))</f>
        <v>70851</v>
      </c>
      <c r="G24" s="92">
        <f>IF(D10-SUM(G15:G23)&gt;F24,F24,D10-SUM(G15:G23))</f>
        <v>0</v>
      </c>
      <c r="H24" s="92">
        <f t="shared" si="0"/>
        <v>70851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0.129</v>
      </c>
      <c r="F25" s="92" cm="1">
        <f t="array" ref="F25">_xlfn.IFNA(INDEX(Source_Documents[AMOUNT],MATCH(1,($G$7=Source_Documents[LEA ID])*(Source_Documents[Program Code]="PPp"),0)),0)</f>
        <v>580</v>
      </c>
      <c r="G25" s="92">
        <f>IF(D10-SUM(G15:G24)&gt;F25,F25,D10-SUM(G15:G24))</f>
        <v>0</v>
      </c>
      <c r="H25" s="92">
        <f t="shared" si="0"/>
        <v>580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367.298</v>
      </c>
      <c r="F26" s="92" cm="1">
        <f t="array" ref="F26">INDEX(Source_Documents[AMOUNT],MATCH(1,($G$7=Source_Documents[LEA ID])*(Source_Documents[Program Code]="PPK"),0))</f>
        <v>1650637</v>
      </c>
      <c r="G26" s="92">
        <f>IF(D10-SUM(G15:G24)&gt;F26,F26,D10-SUM(G15:G24))</f>
        <v>0</v>
      </c>
      <c r="H26" s="92">
        <f t="shared" si="0"/>
        <v>1650637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271.298</v>
      </c>
      <c r="F27" s="92" cm="1">
        <f t="array" ref="F27">INDEX(Source_Documents[AMOUNT],MATCH(1,($G$7=Source_Documents[LEA ID])*(Source_Documents[Program Code]="PPR"),0))</f>
        <v>1219211</v>
      </c>
      <c r="G27" s="92">
        <f>IF(D10-SUM(G15:G24)&gt;F27,F27,D10-SUM(G15:G24))</f>
        <v>0</v>
      </c>
      <c r="H27" s="92">
        <f t="shared" si="0"/>
        <v>1219211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572.596</v>
      </c>
      <c r="F28" s="92" cm="1">
        <f t="array" ref="F28">INDEX(Source_Documents[AMOUNT],MATCH(1,($G$7=Source_Documents[LEA ID])*(Source_Documents[Program Code]="PPL"),0))</f>
        <v>2573248</v>
      </c>
      <c r="G28" s="92">
        <f>IF(D10-SUM(G15:G26)&gt;F28,F28,D10-SUM(G15:G26))</f>
        <v>0</v>
      </c>
      <c r="H28" s="92">
        <f t="shared" si="0"/>
        <v>2573248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11457.206</v>
      </c>
      <c r="F29" s="93">
        <f>SUM(F15:F28)</f>
        <v>51488682</v>
      </c>
      <c r="G29" s="93">
        <f>SUM(G15:G28)</f>
        <v>23794953</v>
      </c>
      <c r="H29" s="93">
        <f>SUM(H15:H28)</f>
        <v>27693729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1673799</v>
      </c>
      <c r="G31" s="92">
        <v>0</v>
      </c>
      <c r="H31" s="92">
        <f t="shared" ref="H31:H52" si="1">F31-G31</f>
        <v>1673799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21397</v>
      </c>
      <c r="G33" s="92">
        <v>0</v>
      </c>
      <c r="H33" s="92">
        <f t="shared" si="1"/>
        <v>21397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5574904</v>
      </c>
      <c r="G41" s="92">
        <v>0</v>
      </c>
      <c r="H41" s="92">
        <f t="shared" si="1"/>
        <v>5574904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148814</v>
      </c>
      <c r="G43" s="92">
        <v>0</v>
      </c>
      <c r="H43" s="92">
        <f t="shared" si="1"/>
        <v>148814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5160</v>
      </c>
      <c r="G45" s="92">
        <v>0</v>
      </c>
      <c r="H45" s="92">
        <f t="shared" si="1"/>
        <v>5160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956079</v>
      </c>
      <c r="G46" s="92">
        <v>0</v>
      </c>
      <c r="H46" s="92">
        <f t="shared" si="1"/>
        <v>956079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1455978</v>
      </c>
      <c r="G47" s="92">
        <v>0</v>
      </c>
      <c r="H47" s="92">
        <f t="shared" si="1"/>
        <v>1455978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2437829</v>
      </c>
      <c r="G48" s="92">
        <v>0</v>
      </c>
      <c r="H48" s="92">
        <f t="shared" si="1"/>
        <v>2437829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285342</v>
      </c>
      <c r="G49" s="92">
        <v>0</v>
      </c>
      <c r="H49" s="92">
        <f t="shared" si="1"/>
        <v>285342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25179</v>
      </c>
      <c r="G52" s="92">
        <v>0</v>
      </c>
      <c r="H52" s="92">
        <f t="shared" si="1"/>
        <v>25179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21385406</v>
      </c>
      <c r="G54" s="92" cm="1">
        <f t="array" ref="G54">_xlfn.IFNA(INDEX(Source_Documents[AMOUNT],MATCH(1,($G$7=Source_Documents[LEA ID])*(Source_Documents[Program Code]="VLF"),0)),0)</f>
        <v>21385406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7247776</v>
      </c>
      <c r="G55" s="92" cm="1">
        <f t="array" ref="G55">_xlfn.IFNA(INDEX(Source_Documents[AMOUNT],MATCH(1,($G$7=Source_Documents[LEA ID])*(Source_Documents[Program Code]="BLF"),0)),0)</f>
        <v>7247776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92706345</v>
      </c>
      <c r="G56" s="94">
        <f>SUM(G29:G55)</f>
        <v>52428135</v>
      </c>
      <c r="H56" s="94">
        <f>SUM(H29:H55)</f>
        <v>40278210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18987861203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-469772587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305108010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69040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137070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206110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40484320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4AB4-A061-40EF-8F55-B7C03C054633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1.0939999999999999E-3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3.3500000000000001E-4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39073742389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0.94579999999999997</v>
      </c>
      <c r="E7" s="64"/>
      <c r="F7" s="65" t="s">
        <v>61</v>
      </c>
      <c r="G7" s="89">
        <v>33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52033971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52033971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1342704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33944.279000000002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152545589</v>
      </c>
      <c r="G15" s="91">
        <f>IF(D10&gt;F15,F15,D10)</f>
        <v>52033971</v>
      </c>
      <c r="H15" s="91">
        <f>F15-G15</f>
        <v>100511618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352.291</v>
      </c>
      <c r="F16" s="92" cm="1">
        <f t="array" ref="F16">INDEX(Source_Documents[AMOUNT],MATCH(1,($G$7=Source_Documents[LEA ID])*(Source_Documents[Program Code]="PPC"),0))</f>
        <v>1616133</v>
      </c>
      <c r="G16" s="92">
        <f>IF(D9-SUM(G13:G15)&gt;F16,F16,D9-SUM(G13:G15))</f>
        <v>0</v>
      </c>
      <c r="H16" s="92">
        <f>F16-G16</f>
        <v>1616133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3305.36</v>
      </c>
      <c r="F17" s="92" cm="1">
        <f t="array" ref="F17">INDEX(Source_Documents[AMOUNT],MATCH(1,($G$7=Source_Documents[LEA ID])*(Source_Documents[Program Code]="PPD"),0))</f>
        <v>14854286</v>
      </c>
      <c r="G17" s="92">
        <f>IF(D10-SUM(G15:G16)&gt;F17,F17,D10-SUM(G15:G16))</f>
        <v>0</v>
      </c>
      <c r="H17" s="92">
        <f>F17-G17</f>
        <v>14854286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7</v>
      </c>
      <c r="F18" s="92" cm="1">
        <f t="array" ref="F18">INDEX(Source_Documents[AMOUNT],MATCH(1,($G$7=Source_Documents[LEA ID])*(Source_Documents[Program Code]="PPM"),0))</f>
        <v>31458</v>
      </c>
      <c r="G18" s="92">
        <f>IF(D10-SUM(G15:G17)&gt;F18,F18,D10-SUM(G15:G17))</f>
        <v>0</v>
      </c>
      <c r="H18" s="92">
        <f>F18-G18</f>
        <v>31458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4532.8249999999998</v>
      </c>
      <c r="F20" s="92" cm="1">
        <f t="array" ref="F20">INDEX(Source_Documents[AMOUNT],MATCH(1,($G$7=Source_Documents[LEA ID])*(Source_Documents[Program Code]="PPF"),0))</f>
        <v>20370515</v>
      </c>
      <c r="G20" s="92">
        <f>IF(D10-SUM(G15:G19)&gt;F20,F20,D10-SUM(G15:G19))</f>
        <v>0</v>
      </c>
      <c r="H20" s="92">
        <f t="shared" ref="H20:H28" si="0">F20-G20</f>
        <v>20370515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464.70600000000002</v>
      </c>
      <c r="F21" s="92" cm="1">
        <f t="array" ref="F21">INDEX(Source_Documents[AMOUNT],MATCH(1,($G$7=Source_Documents[LEA ID])*(Source_Documents[Program Code]="PPH"),0))</f>
        <v>2088387</v>
      </c>
      <c r="G21" s="92">
        <f>IF(D10-SUM(G15:G20)&gt;F21,F21,D10-SUM(G15:G20))</f>
        <v>0</v>
      </c>
      <c r="H21" s="92">
        <f t="shared" si="0"/>
        <v>2088387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658.47500000000002</v>
      </c>
      <c r="F22" s="92" cm="1">
        <f t="array" ref="F22">INDEX(Source_Documents[AMOUNT],MATCH(1,($G$7=Source_Documents[LEA ID])*(Source_Documents[Program Code]="PPG"),0))</f>
        <v>2959186</v>
      </c>
      <c r="G22" s="92">
        <f>IF(D10-SUM(G15:G21)&gt;F22,F22,D10-SUM(G15:G21))</f>
        <v>0</v>
      </c>
      <c r="H22" s="92">
        <f t="shared" si="0"/>
        <v>2959186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21.295999999999999</v>
      </c>
      <c r="F23" s="92" cm="1">
        <f t="array" ref="F23">INDEX(Source_Documents[AMOUNT],MATCH(1,($G$7=Source_Documents[LEA ID])*(Source_Documents[Program Code]="PPI"),0))</f>
        <v>95706</v>
      </c>
      <c r="G23" s="92">
        <f>IF(D10-SUM(G15:G22)&gt;F23,F23,D10-SUM(G15:G22))</f>
        <v>0</v>
      </c>
      <c r="H23" s="92">
        <f t="shared" si="0"/>
        <v>95706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104.432</v>
      </c>
      <c r="F24" s="92" cm="1">
        <f t="array" ref="F24">INDEX(Source_Documents[AMOUNT],MATCH(1,($G$7=Source_Documents[LEA ID])*(Source_Documents[Program Code]="PPN"),0))</f>
        <v>469317</v>
      </c>
      <c r="G24" s="92">
        <f>IF(D10-SUM(G15:G23)&gt;F24,F24,D10-SUM(G15:G23))</f>
        <v>0</v>
      </c>
      <c r="H24" s="92">
        <f t="shared" si="0"/>
        <v>469317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14.775</v>
      </c>
      <c r="F25" s="92" cm="1">
        <f t="array" ref="F25">_xlfn.IFNA(INDEX(Source_Documents[AMOUNT],MATCH(1,($G$7=Source_Documents[LEA ID])*(Source_Documents[Program Code]="PPp"),0)),0)</f>
        <v>66398</v>
      </c>
      <c r="G25" s="92">
        <f>IF(D10-SUM(G15:G24)&gt;F25,F25,D10-SUM(G15:G24))</f>
        <v>0</v>
      </c>
      <c r="H25" s="92">
        <f t="shared" si="0"/>
        <v>66398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1592.713</v>
      </c>
      <c r="F26" s="92" cm="1">
        <f t="array" ref="F26">INDEX(Source_Documents[AMOUNT],MATCH(1,($G$7=Source_Documents[LEA ID])*(Source_Documents[Program Code]="PPK"),0))</f>
        <v>7157652</v>
      </c>
      <c r="G26" s="92">
        <f>IF(D10-SUM(G15:G24)&gt;F26,F26,D10-SUM(G15:G24))</f>
        <v>0</v>
      </c>
      <c r="H26" s="92">
        <f t="shared" si="0"/>
        <v>7157652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1398.7080000000001</v>
      </c>
      <c r="F27" s="92" cm="1">
        <f t="array" ref="F27">INDEX(Source_Documents[AMOUNT],MATCH(1,($G$7=Source_Documents[LEA ID])*(Source_Documents[Program Code]="PPR"),0))</f>
        <v>6285792</v>
      </c>
      <c r="G27" s="92">
        <f>IF(D10-SUM(G15:G24)&gt;F27,F27,D10-SUM(G15:G24))</f>
        <v>0</v>
      </c>
      <c r="H27" s="92">
        <f t="shared" si="0"/>
        <v>6285792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2098.4209999999998</v>
      </c>
      <c r="F28" s="92" cm="1">
        <f t="array" ref="F28">INDEX(Source_Documents[AMOUNT],MATCH(1,($G$7=Source_Documents[LEA ID])*(Source_Documents[Program Code]="PPL"),0))</f>
        <v>9430305</v>
      </c>
      <c r="G28" s="92">
        <f>IF(D10-SUM(G15:G26)&gt;F28,F28,D10-SUM(G15:G26))</f>
        <v>0</v>
      </c>
      <c r="H28" s="92">
        <f t="shared" si="0"/>
        <v>9430305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48495.281000000003</v>
      </c>
      <c r="F29" s="93">
        <f>SUM(F15:F28)</f>
        <v>217970724</v>
      </c>
      <c r="G29" s="93">
        <f>SUM(G15:G28)</f>
        <v>52033971</v>
      </c>
      <c r="H29" s="93">
        <f>SUM(H15:H28)</f>
        <v>165936753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4849825</v>
      </c>
      <c r="G31" s="92">
        <v>0</v>
      </c>
      <c r="H31" s="92">
        <f t="shared" ref="H31:H52" si="1">F31-G31</f>
        <v>4849825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90566</v>
      </c>
      <c r="G33" s="92">
        <v>0</v>
      </c>
      <c r="H33" s="92">
        <f t="shared" si="1"/>
        <v>90566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517258</v>
      </c>
      <c r="G36" s="92">
        <v>0</v>
      </c>
      <c r="H36" s="92">
        <f t="shared" si="1"/>
        <v>517258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20939</v>
      </c>
      <c r="G37" s="92">
        <v>0</v>
      </c>
      <c r="H37" s="92">
        <f t="shared" si="1"/>
        <v>20939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21422364</v>
      </c>
      <c r="G41" s="92">
        <v>0</v>
      </c>
      <c r="H41" s="92">
        <f t="shared" si="1"/>
        <v>21422364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590030</v>
      </c>
      <c r="G43" s="92">
        <v>0</v>
      </c>
      <c r="H43" s="92">
        <f t="shared" si="1"/>
        <v>590030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177168</v>
      </c>
      <c r="G45" s="92">
        <v>0</v>
      </c>
      <c r="H45" s="92">
        <f t="shared" si="1"/>
        <v>177168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3629029</v>
      </c>
      <c r="G46" s="92">
        <v>0</v>
      </c>
      <c r="H46" s="92">
        <f t="shared" si="1"/>
        <v>3629029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5434318</v>
      </c>
      <c r="G47" s="92">
        <v>0</v>
      </c>
      <c r="H47" s="92">
        <f t="shared" si="1"/>
        <v>5434318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10138495</v>
      </c>
      <c r="G48" s="92">
        <v>0</v>
      </c>
      <c r="H48" s="92">
        <f t="shared" si="1"/>
        <v>10138495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1128997</v>
      </c>
      <c r="G49" s="92">
        <v>0</v>
      </c>
      <c r="H49" s="92">
        <f t="shared" si="1"/>
        <v>1128997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413400</v>
      </c>
      <c r="G50" s="92">
        <v>0</v>
      </c>
      <c r="H50" s="92">
        <f t="shared" si="1"/>
        <v>413400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1971057</v>
      </c>
      <c r="G51" s="92">
        <v>0</v>
      </c>
      <c r="H51" s="92">
        <f t="shared" si="1"/>
        <v>1971057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1015539</v>
      </c>
      <c r="G52" s="92">
        <v>0</v>
      </c>
      <c r="H52" s="92">
        <f t="shared" si="1"/>
        <v>1015539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44042827</v>
      </c>
      <c r="G54" s="92" cm="1">
        <f t="array" ref="G54">_xlfn.IFNA(INDEX(Source_Documents[AMOUNT],MATCH(1,($G$7=Source_Documents[LEA ID])*(Source_Documents[Program Code]="VLF"),0)),0)</f>
        <v>44042827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34654832</v>
      </c>
      <c r="G55" s="92" cm="1">
        <f t="array" ref="G55">_xlfn.IFNA(INDEX(Source_Documents[AMOUNT],MATCH(1,($G$7=Source_Documents[LEA ID])*(Source_Documents[Program Code]="BLF"),0)),0)</f>
        <v>34654832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348067368</v>
      </c>
      <c r="G56" s="94">
        <f>SUM(G29:G55)</f>
        <v>130731630</v>
      </c>
      <c r="H56" s="94">
        <f>SUM(H29:H55)</f>
        <v>217335738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40005420722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-481219440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450458893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172198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341880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514078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217849816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C1EC-4A97-44C1-AD57-639E7C85FA80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6.96E-4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1.0399999999999999E-4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721607938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0.97089999999999999</v>
      </c>
      <c r="E7" s="64"/>
      <c r="F7" s="65" t="s">
        <v>62</v>
      </c>
      <c r="G7" s="89">
        <v>34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986458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986458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7605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416.09199999999998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1869919</v>
      </c>
      <c r="G15" s="91">
        <f>IF(D10&gt;F15,F15,D10)</f>
        <v>986458</v>
      </c>
      <c r="H15" s="91">
        <f>F15-G15</f>
        <v>883461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469.18200000000002</v>
      </c>
      <c r="F16" s="92" cm="1">
        <f t="array" ref="F16">INDEX(Source_Documents[AMOUNT],MATCH(1,($G$7=Source_Documents[LEA ID])*(Source_Documents[Program Code]="PPC"),0))</f>
        <v>2152232</v>
      </c>
      <c r="G16" s="92">
        <f>IF(D9-SUM(G13:G15)&gt;F16,F16,D9-SUM(G13:G15))</f>
        <v>0</v>
      </c>
      <c r="H16" s="92">
        <f>F16-G16</f>
        <v>2152232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75.444999999999993</v>
      </c>
      <c r="F17" s="92" cm="1">
        <f t="array" ref="F17">INDEX(Source_Documents[AMOUNT],MATCH(1,($G$7=Source_Documents[LEA ID])*(Source_Documents[Program Code]="PPD"),0))</f>
        <v>339052</v>
      </c>
      <c r="G17" s="92">
        <f>IF(D10-SUM(G15:G16)&gt;F17,F17,D10-SUM(G15:G16))</f>
        <v>0</v>
      </c>
      <c r="H17" s="92">
        <f>F17-G17</f>
        <v>339052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0</v>
      </c>
      <c r="F18" s="92" cm="1">
        <f t="array" ref="F18">INDEX(Source_Documents[AMOUNT],MATCH(1,($G$7=Source_Documents[LEA ID])*(Source_Documents[Program Code]="PPM"),0))</f>
        <v>0</v>
      </c>
      <c r="G18" s="92">
        <f>IF(D10-SUM(G15:G17)&gt;F18,F18,D10-SUM(G15:G17))</f>
        <v>0</v>
      </c>
      <c r="H18" s="92">
        <f>F18-G18</f>
        <v>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84.296999999999997</v>
      </c>
      <c r="F20" s="92" cm="1">
        <f t="array" ref="F20">INDEX(Source_Documents[AMOUNT],MATCH(1,($G$7=Source_Documents[LEA ID])*(Source_Documents[Program Code]="PPF"),0))</f>
        <v>378832</v>
      </c>
      <c r="G20" s="92">
        <f>IF(D10-SUM(G15:G19)&gt;F20,F20,D10-SUM(G15:G19))</f>
        <v>0</v>
      </c>
      <c r="H20" s="92">
        <f t="shared" ref="H20:H28" si="0">F20-G20</f>
        <v>378832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</v>
      </c>
      <c r="F21" s="92" cm="1">
        <f t="array" ref="F21">INDEX(Source_Documents[AMOUNT],MATCH(1,($G$7=Source_Documents[LEA ID])*(Source_Documents[Program Code]="PPH"),0))</f>
        <v>13482</v>
      </c>
      <c r="G21" s="92">
        <f>IF(D10-SUM(G15:G20)&gt;F21,F21,D10-SUM(G15:G20))</f>
        <v>0</v>
      </c>
      <c r="H21" s="92">
        <f t="shared" si="0"/>
        <v>13482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8.7219999999999995</v>
      </c>
      <c r="F22" s="92" cm="1">
        <f t="array" ref="F22">INDEX(Source_Documents[AMOUNT],MATCH(1,($G$7=Source_Documents[LEA ID])*(Source_Documents[Program Code]="PPG"),0))</f>
        <v>39195</v>
      </c>
      <c r="G22" s="92">
        <f>IF(D10-SUM(G15:G21)&gt;F22,F22,D10-SUM(G15:G21))</f>
        <v>0</v>
      </c>
      <c r="H22" s="92">
        <f t="shared" si="0"/>
        <v>39195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0.77200000000000002</v>
      </c>
      <c r="F23" s="92" cm="1">
        <f t="array" ref="F23">INDEX(Source_Documents[AMOUNT],MATCH(1,($G$7=Source_Documents[LEA ID])*(Source_Documents[Program Code]="PPI"),0))</f>
        <v>3469</v>
      </c>
      <c r="G23" s="92">
        <f>IF(D10-SUM(G15:G22)&gt;F23,F23,D10-SUM(G15:G22))</f>
        <v>0</v>
      </c>
      <c r="H23" s="92">
        <f t="shared" si="0"/>
        <v>3469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1.3520000000000001</v>
      </c>
      <c r="F24" s="92" cm="1">
        <f t="array" ref="F24">INDEX(Source_Documents[AMOUNT],MATCH(1,($G$7=Source_Documents[LEA ID])*(Source_Documents[Program Code]="PPN"),0))</f>
        <v>6076</v>
      </c>
      <c r="G24" s="92">
        <f>IF(D10-SUM(G15:G23)&gt;F24,F24,D10-SUM(G15:G23))</f>
        <v>0</v>
      </c>
      <c r="H24" s="92">
        <f t="shared" si="0"/>
        <v>6076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0.49099999999999999</v>
      </c>
      <c r="F25" s="92" cm="1">
        <f t="array" ref="F25">_xlfn.IFNA(INDEX(Source_Documents[AMOUNT],MATCH(1,($G$7=Source_Documents[LEA ID])*(Source_Documents[Program Code]="PPp"),0)),0)</f>
        <v>2205</v>
      </c>
      <c r="G25" s="92">
        <f>IF(D10-SUM(G15:G24)&gt;F25,F25,D10-SUM(G15:G24))</f>
        <v>0</v>
      </c>
      <c r="H25" s="92">
        <f t="shared" si="0"/>
        <v>2205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86.796999999999997</v>
      </c>
      <c r="F26" s="92" cm="1">
        <f t="array" ref="F26">INDEX(Source_Documents[AMOUNT],MATCH(1,($G$7=Source_Documents[LEA ID])*(Source_Documents[Program Code]="PPK"),0))</f>
        <v>390066</v>
      </c>
      <c r="G26" s="92">
        <f>IF(D10-SUM(G15:G24)&gt;F26,F26,D10-SUM(G15:G24))</f>
        <v>0</v>
      </c>
      <c r="H26" s="92">
        <f t="shared" si="0"/>
        <v>390066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32.664999999999999</v>
      </c>
      <c r="F27" s="92" cm="1">
        <f t="array" ref="F27">INDEX(Source_Documents[AMOUNT],MATCH(1,($G$7=Source_Documents[LEA ID])*(Source_Documents[Program Code]="PPR"),0))</f>
        <v>146797</v>
      </c>
      <c r="G27" s="92">
        <f>IF(D10-SUM(G15:G24)&gt;F27,F27,D10-SUM(G15:G24))</f>
        <v>0</v>
      </c>
      <c r="H27" s="92">
        <f t="shared" si="0"/>
        <v>146797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27.617000000000001</v>
      </c>
      <c r="F28" s="92" cm="1">
        <f t="array" ref="F28">INDEX(Source_Documents[AMOUNT],MATCH(1,($G$7=Source_Documents[LEA ID])*(Source_Documents[Program Code]="PPL"),0))</f>
        <v>124110</v>
      </c>
      <c r="G28" s="92">
        <f>IF(D10-SUM(G15:G26)&gt;F28,F28,D10-SUM(G15:G26))</f>
        <v>0</v>
      </c>
      <c r="H28" s="92">
        <f t="shared" si="0"/>
        <v>124110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1206.432</v>
      </c>
      <c r="F29" s="93">
        <f>SUM(F15:F28)</f>
        <v>5465435</v>
      </c>
      <c r="G29" s="93">
        <f>SUM(G15:G28)</f>
        <v>986458</v>
      </c>
      <c r="H29" s="93">
        <f>SUM(H15:H28)</f>
        <v>4478977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189132</v>
      </c>
      <c r="G31" s="92">
        <v>0</v>
      </c>
      <c r="H31" s="92">
        <f t="shared" ref="H31:H52" si="1">F31-G31</f>
        <v>189132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2253</v>
      </c>
      <c r="G33" s="92">
        <v>0</v>
      </c>
      <c r="H33" s="92">
        <f t="shared" si="1"/>
        <v>2253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393174</v>
      </c>
      <c r="G41" s="92">
        <v>0</v>
      </c>
      <c r="H41" s="92">
        <f t="shared" si="1"/>
        <v>393174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11513</v>
      </c>
      <c r="G43" s="92">
        <v>0</v>
      </c>
      <c r="H43" s="92">
        <f t="shared" si="1"/>
        <v>11513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0</v>
      </c>
      <c r="G45" s="92">
        <v>0</v>
      </c>
      <c r="H45" s="92">
        <f t="shared" si="1"/>
        <v>0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71934</v>
      </c>
      <c r="G46" s="92">
        <v>0</v>
      </c>
      <c r="H46" s="92">
        <f t="shared" si="1"/>
        <v>71934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285253</v>
      </c>
      <c r="G47" s="92">
        <v>0</v>
      </c>
      <c r="H47" s="92">
        <f t="shared" si="1"/>
        <v>285253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260018</v>
      </c>
      <c r="G48" s="92">
        <v>0</v>
      </c>
      <c r="H48" s="92">
        <f t="shared" si="1"/>
        <v>260018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37075</v>
      </c>
      <c r="G49" s="92">
        <v>0</v>
      </c>
      <c r="H49" s="92">
        <f t="shared" si="1"/>
        <v>37075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0</v>
      </c>
      <c r="G50" s="92">
        <v>0</v>
      </c>
      <c r="H50" s="92">
        <f t="shared" si="1"/>
        <v>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32237</v>
      </c>
      <c r="G51" s="92">
        <v>0</v>
      </c>
      <c r="H51" s="92">
        <f t="shared" si="1"/>
        <v>32237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53252</v>
      </c>
      <c r="G52" s="92">
        <v>0</v>
      </c>
      <c r="H52" s="92">
        <f t="shared" si="1"/>
        <v>53252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1066356</v>
      </c>
      <c r="G54" s="92" cm="1">
        <f t="array" ref="G54">_xlfn.IFNA(INDEX(Source_Documents[AMOUNT],MATCH(1,($G$7=Source_Documents[LEA ID])*(Source_Documents[Program Code]="VLF"),0)),0)</f>
        <v>540212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526144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322945</v>
      </c>
      <c r="G55" s="92" cm="1">
        <f t="array" ref="G55">_xlfn.IFNA(INDEX(Source_Documents[AMOUNT],MATCH(1,($G$7=Source_Documents[LEA ID])*(Source_Documents[Program Code]="BLF"),0)),0)</f>
        <v>103921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219024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8190577</v>
      </c>
      <c r="G56" s="94">
        <f>SUM(G29:G55)</f>
        <v>1630591</v>
      </c>
      <c r="H56" s="94">
        <f>SUM(H29:H55)</f>
        <v>6559986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723147345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0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1539407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45674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54326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100000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6659986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EF9E-50CC-40B8-9F08-55528563AECB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7.4299999999999995E-4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7.1199999999999996E-4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24473772064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0.94689999999999996</v>
      </c>
      <c r="E7" s="64"/>
      <c r="F7" s="65" t="s">
        <v>63</v>
      </c>
      <c r="G7" s="89">
        <v>35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32629294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32629294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1628967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31637.743999999999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142180021</v>
      </c>
      <c r="G15" s="91">
        <f>IF(D10&gt;F15,F15,D10)</f>
        <v>32629294</v>
      </c>
      <c r="H15" s="91">
        <f>F15-G15</f>
        <v>109550727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114.73099999999999</v>
      </c>
      <c r="F16" s="92" cm="1">
        <f t="array" ref="F16">INDEX(Source_Documents[AMOUNT],MATCH(1,($G$7=Source_Documents[LEA ID])*(Source_Documents[Program Code]="PPC"),0))</f>
        <v>526386</v>
      </c>
      <c r="G16" s="92">
        <f>IF(D9-SUM(G13:G15)&gt;F16,F16,D9-SUM(G13:G15))</f>
        <v>0</v>
      </c>
      <c r="H16" s="92">
        <f>F16-G16</f>
        <v>526386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2985.4769999999999</v>
      </c>
      <c r="F17" s="92" cm="1">
        <f t="array" ref="F17">INDEX(Source_Documents[AMOUNT],MATCH(1,($G$7=Source_Documents[LEA ID])*(Source_Documents[Program Code]="PPD"),0))</f>
        <v>13416733</v>
      </c>
      <c r="G17" s="92">
        <f>IF(D10-SUM(G15:G16)&gt;F17,F17,D10-SUM(G15:G16))</f>
        <v>0</v>
      </c>
      <c r="H17" s="92">
        <f>F17-G17</f>
        <v>13416733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23</v>
      </c>
      <c r="F18" s="92" cm="1">
        <f t="array" ref="F18">INDEX(Source_Documents[AMOUNT],MATCH(1,($G$7=Source_Documents[LEA ID])*(Source_Documents[Program Code]="PPM"),0))</f>
        <v>103362</v>
      </c>
      <c r="G18" s="92">
        <f>IF(D10-SUM(G15:G17)&gt;F18,F18,D10-SUM(G15:G17))</f>
        <v>0</v>
      </c>
      <c r="H18" s="92">
        <f>F18-G18</f>
        <v>103362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4924.4430000000002</v>
      </c>
      <c r="F20" s="92" cm="1">
        <f t="array" ref="F20">INDEX(Source_Documents[AMOUNT],MATCH(1,($G$7=Source_Documents[LEA ID])*(Source_Documents[Program Code]="PPF"),0))</f>
        <v>22130446</v>
      </c>
      <c r="G20" s="92">
        <f>IF(D10-SUM(G15:G19)&gt;F20,F20,D10-SUM(G15:G19))</f>
        <v>0</v>
      </c>
      <c r="H20" s="92">
        <f t="shared" ref="H20:H28" si="0">F20-G20</f>
        <v>22130446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451.21699999999998</v>
      </c>
      <c r="F21" s="92" cm="1">
        <f t="array" ref="F21">INDEX(Source_Documents[AMOUNT],MATCH(1,($G$7=Source_Documents[LEA ID])*(Source_Documents[Program Code]="PPH"),0))</f>
        <v>2027768</v>
      </c>
      <c r="G21" s="92">
        <f>IF(D10-SUM(G15:G20)&gt;F21,F21,D10-SUM(G15:G20))</f>
        <v>0</v>
      </c>
      <c r="H21" s="92">
        <f t="shared" si="0"/>
        <v>2027768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422.99400000000003</v>
      </c>
      <c r="F22" s="92" cm="1">
        <f t="array" ref="F22">INDEX(Source_Documents[AMOUNT],MATCH(1,($G$7=Source_Documents[LEA ID])*(Source_Documents[Program Code]="PPG"),0))</f>
        <v>1900934</v>
      </c>
      <c r="G22" s="92">
        <f>IF(D10-SUM(G15:G21)&gt;F22,F22,D10-SUM(G15:G21))</f>
        <v>0</v>
      </c>
      <c r="H22" s="92">
        <f t="shared" si="0"/>
        <v>1900934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20.029</v>
      </c>
      <c r="F23" s="92" cm="1">
        <f t="array" ref="F23">INDEX(Source_Documents[AMOUNT],MATCH(1,($G$7=Source_Documents[LEA ID])*(Source_Documents[Program Code]="PPI"),0))</f>
        <v>90011</v>
      </c>
      <c r="G23" s="92">
        <f>IF(D10-SUM(G15:G22)&gt;F23,F23,D10-SUM(G15:G22))</f>
        <v>0</v>
      </c>
      <c r="H23" s="92">
        <f t="shared" si="0"/>
        <v>90011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98.066999999999993</v>
      </c>
      <c r="F24" s="92" cm="1">
        <f t="array" ref="F24">INDEX(Source_Documents[AMOUNT],MATCH(1,($G$7=Source_Documents[LEA ID])*(Source_Documents[Program Code]="PPN"),0))</f>
        <v>440714</v>
      </c>
      <c r="G24" s="92">
        <f>IF(D10-SUM(G15:G23)&gt;F24,F24,D10-SUM(G15:G23))</f>
        <v>0</v>
      </c>
      <c r="H24" s="92">
        <f t="shared" si="0"/>
        <v>440714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13.531000000000001</v>
      </c>
      <c r="F25" s="92" cm="1">
        <f t="array" ref="F25">_xlfn.IFNA(INDEX(Source_Documents[AMOUNT],MATCH(1,($G$7=Source_Documents[LEA ID])*(Source_Documents[Program Code]="PPp"),0)),0)</f>
        <v>60810</v>
      </c>
      <c r="G25" s="92">
        <f>IF(D10-SUM(G15:G24)&gt;F25,F25,D10-SUM(G15:G24))</f>
        <v>0</v>
      </c>
      <c r="H25" s="92">
        <f t="shared" si="0"/>
        <v>60810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1893.5239999999999</v>
      </c>
      <c r="F26" s="92" cm="1">
        <f t="array" ref="F26">INDEX(Source_Documents[AMOUNT],MATCH(1,($G$7=Source_Documents[LEA ID])*(Source_Documents[Program Code]="PPK"),0))</f>
        <v>8509497</v>
      </c>
      <c r="G26" s="92">
        <f>IF(D10-SUM(G15:G24)&gt;F26,F26,D10-SUM(G15:G24))</f>
        <v>0</v>
      </c>
      <c r="H26" s="92">
        <f t="shared" si="0"/>
        <v>8509497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1275.193</v>
      </c>
      <c r="F27" s="92" cm="1">
        <f t="array" ref="F27">INDEX(Source_Documents[AMOUNT],MATCH(1,($G$7=Source_Documents[LEA ID])*(Source_Documents[Program Code]="PPR"),0))</f>
        <v>5730715</v>
      </c>
      <c r="G27" s="92">
        <f>IF(D10-SUM(G15:G24)&gt;F27,F27,D10-SUM(G15:G24))</f>
        <v>0</v>
      </c>
      <c r="H27" s="92">
        <f t="shared" si="0"/>
        <v>5730715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1981.1489999999999</v>
      </c>
      <c r="F28" s="92" cm="1">
        <f t="array" ref="F28">INDEX(Source_Documents[AMOUNT],MATCH(1,($G$7=Source_Documents[LEA ID])*(Source_Documents[Program Code]="PPL"),0))</f>
        <v>8903283</v>
      </c>
      <c r="G28" s="92">
        <f>IF(D10-SUM(G15:G26)&gt;F28,F28,D10-SUM(G15:G26))</f>
        <v>0</v>
      </c>
      <c r="H28" s="92">
        <f t="shared" si="0"/>
        <v>8903283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45841.099000000002</v>
      </c>
      <c r="F29" s="93">
        <f>SUM(F15:F28)</f>
        <v>206020680</v>
      </c>
      <c r="G29" s="93">
        <f>SUM(G15:G28)</f>
        <v>32629294</v>
      </c>
      <c r="H29" s="93">
        <f>SUM(H15:H28)</f>
        <v>173391386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7720449</v>
      </c>
      <c r="G31" s="92">
        <v>0</v>
      </c>
      <c r="H31" s="92">
        <f t="shared" ref="H31:H52" si="1">F31-G31</f>
        <v>7720449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85610</v>
      </c>
      <c r="G33" s="92">
        <v>0</v>
      </c>
      <c r="H33" s="92">
        <f t="shared" si="1"/>
        <v>85610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144638</v>
      </c>
      <c r="G34" s="92">
        <v>0</v>
      </c>
      <c r="H34" s="92">
        <f t="shared" si="1"/>
        <v>144638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983172</v>
      </c>
      <c r="G36" s="92">
        <v>0</v>
      </c>
      <c r="H36" s="92">
        <f t="shared" si="1"/>
        <v>983172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20358568</v>
      </c>
      <c r="G41" s="92">
        <v>0</v>
      </c>
      <c r="H41" s="92">
        <f t="shared" si="1"/>
        <v>20358568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557450</v>
      </c>
      <c r="G43" s="92">
        <v>0</v>
      </c>
      <c r="H43" s="92">
        <f t="shared" si="1"/>
        <v>557450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172008</v>
      </c>
      <c r="G45" s="92">
        <v>0</v>
      </c>
      <c r="H45" s="92">
        <f t="shared" si="1"/>
        <v>172008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3496844</v>
      </c>
      <c r="G46" s="92">
        <v>0</v>
      </c>
      <c r="H46" s="92">
        <f t="shared" si="1"/>
        <v>3496844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4775652</v>
      </c>
      <c r="G47" s="92">
        <v>0</v>
      </c>
      <c r="H47" s="92">
        <f t="shared" si="1"/>
        <v>4775652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9559470</v>
      </c>
      <c r="G48" s="92">
        <v>0</v>
      </c>
      <c r="H48" s="92">
        <f t="shared" si="1"/>
        <v>9559470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989319</v>
      </c>
      <c r="G49" s="92">
        <v>0</v>
      </c>
      <c r="H49" s="92">
        <f t="shared" si="1"/>
        <v>989319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104080</v>
      </c>
      <c r="G50" s="92">
        <v>0</v>
      </c>
      <c r="H50" s="92">
        <f t="shared" si="1"/>
        <v>104080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31152252</v>
      </c>
      <c r="G54" s="92" cm="1">
        <f t="array" ref="G54">_xlfn.IFNA(INDEX(Source_Documents[AMOUNT],MATCH(1,($G$7=Source_Documents[LEA ID])*(Source_Documents[Program Code]="VLF"),0)),0)</f>
        <v>18881555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12270697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27570184</v>
      </c>
      <c r="G55" s="92" cm="1">
        <f t="array" ref="G55">_xlfn.IFNA(INDEX(Source_Documents[AMOUNT],MATCH(1,($G$7=Source_Documents[LEA ID])*(Source_Documents[Program Code]="BLF"),0)),0)</f>
        <v>23812719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3757465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313690376</v>
      </c>
      <c r="G56" s="94">
        <f>SUM(G29:G55)</f>
        <v>75323568</v>
      </c>
      <c r="H56" s="94">
        <f>SUM(H29:H55)</f>
        <v>238366808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25152960690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-582077458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97111168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238366808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FDE6-81CA-4549-AB93-ADA52773B626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4.6999999999999999E-4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1.294E-3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46580103943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0.97960000000000003</v>
      </c>
      <c r="E7" s="64"/>
      <c r="F7" s="65" t="s">
        <v>64</v>
      </c>
      <c r="G7" s="89">
        <v>36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64246857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64246857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3496388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18262.557000000001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82071932</v>
      </c>
      <c r="G15" s="91">
        <f>IF(D10&gt;F15,F15,D10)</f>
        <v>64246857</v>
      </c>
      <c r="H15" s="91">
        <f>F15-G15</f>
        <v>17825075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2039.298</v>
      </c>
      <c r="F17" s="92" cm="1">
        <f t="array" ref="F17">INDEX(Source_Documents[AMOUNT],MATCH(1,($G$7=Source_Documents[LEA ID])*(Source_Documents[Program Code]="PPD"),0))</f>
        <v>9164607</v>
      </c>
      <c r="G17" s="92">
        <f>IF(D10-SUM(G15:G16)&gt;F17,F17,D10-SUM(G15:G16))</f>
        <v>0</v>
      </c>
      <c r="H17" s="92">
        <f>F17-G17</f>
        <v>9164607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16</v>
      </c>
      <c r="F18" s="92" cm="1">
        <f t="array" ref="F18">INDEX(Source_Documents[AMOUNT],MATCH(1,($G$7=Source_Documents[LEA ID])*(Source_Documents[Program Code]="PPM"),0))</f>
        <v>71904</v>
      </c>
      <c r="G18" s="92">
        <f>IF(D10-SUM(G15:G17)&gt;F18,F18,D10-SUM(G15:G17))</f>
        <v>0</v>
      </c>
      <c r="H18" s="92">
        <f>F18-G18</f>
        <v>71904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2982.7869999999998</v>
      </c>
      <c r="F20" s="92" cm="1">
        <f t="array" ref="F20">INDEX(Source_Documents[AMOUNT],MATCH(1,($G$7=Source_Documents[LEA ID])*(Source_Documents[Program Code]="PPF"),0))</f>
        <v>13404644</v>
      </c>
      <c r="G20" s="92">
        <f>IF(D10-SUM(G15:G19)&gt;F20,F20,D10-SUM(G15:G19))</f>
        <v>0</v>
      </c>
      <c r="H20" s="92">
        <f t="shared" ref="H20:H28" si="0">F20-G20</f>
        <v>13404644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575.25</v>
      </c>
      <c r="F21" s="92" cm="1">
        <f t="array" ref="F21">INDEX(Source_Documents[AMOUNT],MATCH(1,($G$7=Source_Documents[LEA ID])*(Source_Documents[Program Code]="PPH"),0))</f>
        <v>2585174</v>
      </c>
      <c r="G21" s="92">
        <f>IF(D10-SUM(G15:G20)&gt;F21,F21,D10-SUM(G15:G20))</f>
        <v>0</v>
      </c>
      <c r="H21" s="92">
        <f t="shared" si="0"/>
        <v>2585174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187.51300000000001</v>
      </c>
      <c r="F22" s="92" cm="1">
        <f t="array" ref="F22">INDEX(Source_Documents[AMOUNT],MATCH(1,($G$7=Source_Documents[LEA ID])*(Source_Documents[Program Code]="PPG"),0))</f>
        <v>842682</v>
      </c>
      <c r="G22" s="92">
        <f>IF(D10-SUM(G15:G21)&gt;F22,F22,D10-SUM(G15:G21))</f>
        <v>0</v>
      </c>
      <c r="H22" s="92">
        <f t="shared" si="0"/>
        <v>842682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11.638999999999999</v>
      </c>
      <c r="F23" s="92" cm="1">
        <f t="array" ref="F23">INDEX(Source_Documents[AMOUNT],MATCH(1,($G$7=Source_Documents[LEA ID])*(Source_Documents[Program Code]="PPI"),0))</f>
        <v>52305</v>
      </c>
      <c r="G23" s="92">
        <f>IF(D10-SUM(G15:G22)&gt;F23,F23,D10-SUM(G15:G22))</f>
        <v>0</v>
      </c>
      <c r="H23" s="92">
        <f t="shared" si="0"/>
        <v>52305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104.979</v>
      </c>
      <c r="F24" s="92" cm="1">
        <f t="array" ref="F24">INDEX(Source_Documents[AMOUNT],MATCH(1,($G$7=Source_Documents[LEA ID])*(Source_Documents[Program Code]="PPN"),0))</f>
        <v>471775</v>
      </c>
      <c r="G24" s="92">
        <f>IF(D10-SUM(G15:G23)&gt;F24,F24,D10-SUM(G15:G23))</f>
        <v>0</v>
      </c>
      <c r="H24" s="92">
        <f t="shared" si="0"/>
        <v>471775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20.425000000000001</v>
      </c>
      <c r="F25" s="92" cm="1">
        <f t="array" ref="F25">_xlfn.IFNA(INDEX(Source_Documents[AMOUNT],MATCH(1,($G$7=Source_Documents[LEA ID])*(Source_Documents[Program Code]="PPp"),0)),0)</f>
        <v>91788</v>
      </c>
      <c r="G25" s="92">
        <f>IF(D10-SUM(G15:G24)&gt;F25,F25,D10-SUM(G15:G24))</f>
        <v>0</v>
      </c>
      <c r="H25" s="92">
        <f t="shared" si="0"/>
        <v>91788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801.35799999999995</v>
      </c>
      <c r="F26" s="92" cm="1">
        <f t="array" ref="F26">INDEX(Source_Documents[AMOUNT],MATCH(1,($G$7=Source_Documents[LEA ID])*(Source_Documents[Program Code]="PPK"),0))</f>
        <v>3601303</v>
      </c>
      <c r="G26" s="92">
        <f>IF(D10-SUM(G15:G24)&gt;F26,F26,D10-SUM(G15:G24))</f>
        <v>0</v>
      </c>
      <c r="H26" s="92">
        <f t="shared" si="0"/>
        <v>3601303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1515.123</v>
      </c>
      <c r="F27" s="92" cm="1">
        <f t="array" ref="F27">INDEX(Source_Documents[AMOUNT],MATCH(1,($G$7=Source_Documents[LEA ID])*(Source_Documents[Program Code]="PPR"),0))</f>
        <v>6808961</v>
      </c>
      <c r="G27" s="92">
        <f>IF(D10-SUM(G15:G24)&gt;F27,F27,D10-SUM(G15:G24))</f>
        <v>0</v>
      </c>
      <c r="H27" s="92">
        <f t="shared" si="0"/>
        <v>6808961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1118.412</v>
      </c>
      <c r="F28" s="92" cm="1">
        <f t="array" ref="F28">INDEX(Source_Documents[AMOUNT],MATCH(1,($G$7=Source_Documents[LEA ID])*(Source_Documents[Program Code]="PPL"),0))</f>
        <v>5026142</v>
      </c>
      <c r="G28" s="92">
        <f>IF(D10-SUM(G15:G26)&gt;F28,F28,D10-SUM(G15:G26))</f>
        <v>0</v>
      </c>
      <c r="H28" s="92">
        <f t="shared" si="0"/>
        <v>5026142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27635.341</v>
      </c>
      <c r="F29" s="93">
        <f>SUM(F15:F28)</f>
        <v>124193217</v>
      </c>
      <c r="G29" s="93">
        <f>SUM(G15:G28)</f>
        <v>64246857</v>
      </c>
      <c r="H29" s="93">
        <f>SUM(H15:H28)</f>
        <v>59946360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3448650</v>
      </c>
      <c r="G31" s="92">
        <v>0</v>
      </c>
      <c r="H31" s="92">
        <f t="shared" ref="H31:H52" si="1">F31-G31</f>
        <v>3448650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51610</v>
      </c>
      <c r="G33" s="92">
        <v>0</v>
      </c>
      <c r="H33" s="92">
        <f t="shared" si="1"/>
        <v>51610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240206</v>
      </c>
      <c r="G34" s="92">
        <v>0</v>
      </c>
      <c r="H34" s="92">
        <f t="shared" si="1"/>
        <v>240206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2323764</v>
      </c>
      <c r="G36" s="92">
        <v>0</v>
      </c>
      <c r="H36" s="92">
        <f t="shared" si="1"/>
        <v>2323764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1071680</v>
      </c>
      <c r="G37" s="92">
        <v>0</v>
      </c>
      <c r="H37" s="92">
        <f t="shared" si="1"/>
        <v>1071680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166300</v>
      </c>
      <c r="G38" s="92">
        <v>0</v>
      </c>
      <c r="H38" s="92">
        <f t="shared" si="1"/>
        <v>166300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15065442</v>
      </c>
      <c r="G41" s="92">
        <v>0</v>
      </c>
      <c r="H41" s="92">
        <f t="shared" si="1"/>
        <v>15065442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405030</v>
      </c>
      <c r="G43" s="92">
        <v>0</v>
      </c>
      <c r="H43" s="92">
        <f t="shared" si="1"/>
        <v>405030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117825</v>
      </c>
      <c r="G45" s="92">
        <v>0</v>
      </c>
      <c r="H45" s="92">
        <f t="shared" si="1"/>
        <v>117825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2585454</v>
      </c>
      <c r="G46" s="92">
        <v>0</v>
      </c>
      <c r="H46" s="92">
        <f t="shared" si="1"/>
        <v>2585454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2914816</v>
      </c>
      <c r="G47" s="92">
        <v>0</v>
      </c>
      <c r="H47" s="92">
        <f t="shared" si="1"/>
        <v>2914816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5846557</v>
      </c>
      <c r="G48" s="92">
        <v>0</v>
      </c>
      <c r="H48" s="92">
        <f t="shared" si="1"/>
        <v>5846557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594706</v>
      </c>
      <c r="G49" s="92">
        <v>0</v>
      </c>
      <c r="H49" s="92">
        <f t="shared" si="1"/>
        <v>594706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81458</v>
      </c>
      <c r="G50" s="92">
        <v>0</v>
      </c>
      <c r="H50" s="92">
        <f t="shared" si="1"/>
        <v>81458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22871044</v>
      </c>
      <c r="G54" s="92" cm="1">
        <f t="array" ref="G54">_xlfn.IFNA(INDEX(Source_Documents[AMOUNT],MATCH(1,($G$7=Source_Documents[LEA ID])*(Source_Documents[Program Code]="VLF"),0)),0)</f>
        <v>22871044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62354908</v>
      </c>
      <c r="G55" s="92" cm="1">
        <f t="array" ref="G55">_xlfn.IFNA(INDEX(Source_Documents[AMOUNT],MATCH(1,($G$7=Source_Documents[LEA ID])*(Source_Documents[Program Code]="BLF"),0)),0)</f>
        <v>62354908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244332667</v>
      </c>
      <c r="G56" s="94">
        <f>SUM(G29:G55)</f>
        <v>149472809</v>
      </c>
      <c r="H56" s="94">
        <f>SUM(H29:H55)</f>
        <v>94859858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56247955126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-9614223804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53627379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94859858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902F-A1D8-4334-80C1-BE6A7E289CD0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1.4660000000000001E-3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1.372E-3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9825683331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0.95820000000000005</v>
      </c>
      <c r="E7" s="64"/>
      <c r="F7" s="65" t="s">
        <v>65</v>
      </c>
      <c r="G7" s="89">
        <v>37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13256277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13256277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1710482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9759.0740000000005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43857280</v>
      </c>
      <c r="G15" s="91">
        <f>IF(D10&gt;F15,F15,D10)</f>
        <v>13256277</v>
      </c>
      <c r="H15" s="91">
        <f>F15-G15</f>
        <v>30601003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821.23900000000003</v>
      </c>
      <c r="F17" s="92" cm="1">
        <f t="array" ref="F17">INDEX(Source_Documents[AMOUNT],MATCH(1,($G$7=Source_Documents[LEA ID])*(Source_Documents[Program Code]="PPD"),0))</f>
        <v>3690649</v>
      </c>
      <c r="G17" s="92">
        <f>IF(D10-SUM(G15:G16)&gt;F17,F17,D10-SUM(G15:G16))</f>
        <v>0</v>
      </c>
      <c r="H17" s="92">
        <f>F17-G17</f>
        <v>3690649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6</v>
      </c>
      <c r="F18" s="92" cm="1">
        <f t="array" ref="F18">INDEX(Source_Documents[AMOUNT],MATCH(1,($G$7=Source_Documents[LEA ID])*(Source_Documents[Program Code]="PPM"),0))</f>
        <v>26964</v>
      </c>
      <c r="G18" s="92">
        <f>IF(D10-SUM(G15:G17)&gt;F18,F18,D10-SUM(G15:G17))</f>
        <v>0</v>
      </c>
      <c r="H18" s="92">
        <f>F18-G18</f>
        <v>26964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1469.662</v>
      </c>
      <c r="F20" s="92" cm="1">
        <f t="array" ref="F20">INDEX(Source_Documents[AMOUNT],MATCH(1,($G$7=Source_Documents[LEA ID])*(Source_Documents[Program Code]="PPF"),0))</f>
        <v>6604661</v>
      </c>
      <c r="G20" s="92">
        <f>IF(D10-SUM(G15:G19)&gt;F20,F20,D10-SUM(G15:G19))</f>
        <v>0</v>
      </c>
      <c r="H20" s="92">
        <f t="shared" ref="H20:H28" si="0">F20-G20</f>
        <v>6604661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304.54399999999998</v>
      </c>
      <c r="F21" s="92" cm="1">
        <f t="array" ref="F21">INDEX(Source_Documents[AMOUNT],MATCH(1,($G$7=Source_Documents[LEA ID])*(Source_Documents[Program Code]="PPH"),0))</f>
        <v>1368623</v>
      </c>
      <c r="G21" s="92">
        <f>IF(D10-SUM(G15:G20)&gt;F21,F21,D10-SUM(G15:G20))</f>
        <v>0</v>
      </c>
      <c r="H21" s="92">
        <f t="shared" si="0"/>
        <v>1368623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151.173</v>
      </c>
      <c r="F22" s="92" cm="1">
        <f t="array" ref="F22">INDEX(Source_Documents[AMOUNT],MATCH(1,($G$7=Source_Documents[LEA ID])*(Source_Documents[Program Code]="PPG"),0))</f>
        <v>679372</v>
      </c>
      <c r="G22" s="92">
        <f>IF(D10-SUM(G15:G21)&gt;F22,F22,D10-SUM(G15:G21))</f>
        <v>0</v>
      </c>
      <c r="H22" s="92">
        <f t="shared" si="0"/>
        <v>679372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6.5410000000000004</v>
      </c>
      <c r="F23" s="92" cm="1">
        <f t="array" ref="F23">INDEX(Source_Documents[AMOUNT],MATCH(1,($G$7=Source_Documents[LEA ID])*(Source_Documents[Program Code]="PPI"),0))</f>
        <v>29394</v>
      </c>
      <c r="G23" s="92">
        <f>IF(D10-SUM(G15:G22)&gt;F23,F23,D10-SUM(G15:G22))</f>
        <v>0</v>
      </c>
      <c r="H23" s="92">
        <f t="shared" si="0"/>
        <v>29394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30.324999999999999</v>
      </c>
      <c r="F24" s="92" cm="1">
        <f t="array" ref="F24">INDEX(Source_Documents[AMOUNT],MATCH(1,($G$7=Source_Documents[LEA ID])*(Source_Documents[Program Code]="PPN"),0))</f>
        <v>136280</v>
      </c>
      <c r="G24" s="92">
        <f>IF(D10-SUM(G15:G23)&gt;F24,F24,D10-SUM(G15:G23))</f>
        <v>0</v>
      </c>
      <c r="H24" s="92">
        <f t="shared" si="0"/>
        <v>136280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0</v>
      </c>
      <c r="F25" s="92" cm="1">
        <f t="array" ref="F25">_xlfn.IFNA(INDEX(Source_Documents[AMOUNT],MATCH(1,($G$7=Source_Documents[LEA ID])*(Source_Documents[Program Code]="PPp"),0)),0)</f>
        <v>0</v>
      </c>
      <c r="G25" s="92">
        <f>IF(D10-SUM(G15:G24)&gt;F25,F25,D10-SUM(G15:G24))</f>
        <v>0</v>
      </c>
      <c r="H25" s="92">
        <f t="shared" si="0"/>
        <v>0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443.98</v>
      </c>
      <c r="F26" s="92" cm="1">
        <f t="array" ref="F26">INDEX(Source_Documents[AMOUNT],MATCH(1,($G$7=Source_Documents[LEA ID])*(Source_Documents[Program Code]="PPK"),0))</f>
        <v>1995246</v>
      </c>
      <c r="G26" s="92">
        <f>IF(D10-SUM(G15:G24)&gt;F26,F26,D10-SUM(G15:G24))</f>
        <v>0</v>
      </c>
      <c r="H26" s="92">
        <f t="shared" si="0"/>
        <v>1995246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791.99</v>
      </c>
      <c r="F27" s="92" cm="1">
        <f t="array" ref="F27">INDEX(Source_Documents[AMOUNT],MATCH(1,($G$7=Source_Documents[LEA ID])*(Source_Documents[Program Code]="PPR"),0))</f>
        <v>3559203</v>
      </c>
      <c r="G27" s="92">
        <f>IF(D10-SUM(G15:G24)&gt;F27,F27,D10-SUM(G15:G24))</f>
        <v>0</v>
      </c>
      <c r="H27" s="92">
        <f t="shared" si="0"/>
        <v>3559203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623.00300000000004</v>
      </c>
      <c r="F28" s="92" cm="1">
        <f t="array" ref="F28">INDEX(Source_Documents[AMOUNT],MATCH(1,($G$7=Source_Documents[LEA ID])*(Source_Documents[Program Code]="PPL"),0))</f>
        <v>2799776</v>
      </c>
      <c r="G28" s="92">
        <f>IF(D10-SUM(G15:G26)&gt;F28,F28,D10-SUM(G15:G26))</f>
        <v>0</v>
      </c>
      <c r="H28" s="92">
        <f t="shared" si="0"/>
        <v>2799776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14407.531000000001</v>
      </c>
      <c r="F29" s="93">
        <f>SUM(F15:F28)</f>
        <v>64747448</v>
      </c>
      <c r="G29" s="93">
        <f>SUM(G15:G28)</f>
        <v>13256277</v>
      </c>
      <c r="H29" s="93">
        <f>SUM(H15:H28)</f>
        <v>51491171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1455928</v>
      </c>
      <c r="G31" s="92">
        <v>0</v>
      </c>
      <c r="H31" s="92">
        <f t="shared" ref="H31:H52" si="1">F31-G31</f>
        <v>1455928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26907</v>
      </c>
      <c r="G33" s="92">
        <v>0</v>
      </c>
      <c r="H33" s="92">
        <f t="shared" si="1"/>
        <v>26907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333598</v>
      </c>
      <c r="G34" s="92">
        <v>0</v>
      </c>
      <c r="H34" s="92">
        <f t="shared" si="1"/>
        <v>333598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483549</v>
      </c>
      <c r="G36" s="92">
        <v>0</v>
      </c>
      <c r="H36" s="92">
        <f t="shared" si="1"/>
        <v>483549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20720</v>
      </c>
      <c r="G38" s="92">
        <v>0</v>
      </c>
      <c r="H38" s="92">
        <f t="shared" si="1"/>
        <v>20720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7623913</v>
      </c>
      <c r="G41" s="92">
        <v>0</v>
      </c>
      <c r="H41" s="92">
        <f t="shared" si="1"/>
        <v>7623913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198528</v>
      </c>
      <c r="G43" s="92">
        <v>0</v>
      </c>
      <c r="H43" s="92">
        <f t="shared" si="1"/>
        <v>198528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54613</v>
      </c>
      <c r="G45" s="92">
        <v>0</v>
      </c>
      <c r="H45" s="92">
        <f t="shared" si="1"/>
        <v>54613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1313099</v>
      </c>
      <c r="G46" s="92">
        <v>0</v>
      </c>
      <c r="H46" s="92">
        <f t="shared" si="1"/>
        <v>1313099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1666184</v>
      </c>
      <c r="G47" s="92">
        <v>0</v>
      </c>
      <c r="H47" s="92">
        <f t="shared" si="1"/>
        <v>1666184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3041289</v>
      </c>
      <c r="G48" s="92">
        <v>0</v>
      </c>
      <c r="H48" s="92">
        <f t="shared" si="1"/>
        <v>3041289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329919</v>
      </c>
      <c r="G49" s="92">
        <v>0</v>
      </c>
      <c r="H49" s="92">
        <f t="shared" si="1"/>
        <v>329919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27926</v>
      </c>
      <c r="G50" s="92">
        <v>0</v>
      </c>
      <c r="H50" s="92">
        <f t="shared" si="1"/>
        <v>27926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349646</v>
      </c>
      <c r="G51" s="92">
        <v>0</v>
      </c>
      <c r="H51" s="92">
        <f t="shared" si="1"/>
        <v>349646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14644885</v>
      </c>
      <c r="G54" s="92" cm="1">
        <f t="array" ref="G54">_xlfn.IFNA(INDEX(Source_Documents[AMOUNT],MATCH(1,($G$7=Source_Documents[LEA ID])*(Source_Documents[Program Code]="VLF"),0)),0)</f>
        <v>14644885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0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5139018</v>
      </c>
      <c r="G55" s="92" cm="1">
        <f t="array" ref="G55">_xlfn.IFNA(INDEX(Source_Documents[AMOUNT],MATCH(1,($G$7=Source_Documents[LEA ID])*(Source_Documents[Program Code]="BLF"),0)),0)</f>
        <v>5139018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101457170</v>
      </c>
      <c r="G56" s="94">
        <f>SUM(G29:G55)</f>
        <v>33040180</v>
      </c>
      <c r="H56" s="94">
        <f>SUM(H29:H55)</f>
        <v>68416990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10487713246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-620183616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41846299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68416990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ED53-0622-4BCC-B254-D830238C6457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1.2999999999999999E-3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1.848E-3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10566695515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0.93789999999999996</v>
      </c>
      <c r="E7" s="64"/>
      <c r="F7" s="65" t="s">
        <v>66</v>
      </c>
      <c r="G7" s="89">
        <v>38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13953989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13953989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1365127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13143.370999999999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59066309</v>
      </c>
      <c r="G15" s="91">
        <f>IF(D10&gt;F15,F15,D10)</f>
        <v>13953989</v>
      </c>
      <c r="H15" s="91">
        <f>F15-G15</f>
        <v>45112320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1041.212</v>
      </c>
      <c r="F17" s="92" cm="1">
        <f t="array" ref="F17">INDEX(Source_Documents[AMOUNT],MATCH(1,($G$7=Source_Documents[LEA ID])*(Source_Documents[Program Code]="PPD"),0))</f>
        <v>4679206</v>
      </c>
      <c r="G17" s="92">
        <f>IF(D10-SUM(G15:G16)&gt;F17,F17,D10-SUM(G15:G16))</f>
        <v>0</v>
      </c>
      <c r="H17" s="92">
        <f>F17-G17</f>
        <v>4679206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9</v>
      </c>
      <c r="F18" s="92" cm="1">
        <f t="array" ref="F18">INDEX(Source_Documents[AMOUNT],MATCH(1,($G$7=Source_Documents[LEA ID])*(Source_Documents[Program Code]="PPM"),0))</f>
        <v>40446</v>
      </c>
      <c r="G18" s="92">
        <f>IF(D10-SUM(G15:G17)&gt;F18,F18,D10-SUM(G15:G17))</f>
        <v>0</v>
      </c>
      <c r="H18" s="92">
        <f>F18-G18</f>
        <v>40446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1896.7750000000001</v>
      </c>
      <c r="F20" s="92" cm="1">
        <f t="array" ref="F20">INDEX(Source_Documents[AMOUNT],MATCH(1,($G$7=Source_Documents[LEA ID])*(Source_Documents[Program Code]="PPF"),0))</f>
        <v>8524108</v>
      </c>
      <c r="G20" s="92">
        <f>IF(D10-SUM(G15:G19)&gt;F20,F20,D10-SUM(G15:G19))</f>
        <v>0</v>
      </c>
      <c r="H20" s="92">
        <f t="shared" ref="H20:H28" si="0">F20-G20</f>
        <v>8524108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239.52799999999999</v>
      </c>
      <c r="F21" s="92" cm="1">
        <f t="array" ref="F21">INDEX(Source_Documents[AMOUNT],MATCH(1,($G$7=Source_Documents[LEA ID])*(Source_Documents[Program Code]="PPH"),0))</f>
        <v>1076438</v>
      </c>
      <c r="G21" s="92">
        <f>IF(D10-SUM(G15:G20)&gt;F21,F21,D10-SUM(G15:G20))</f>
        <v>0</v>
      </c>
      <c r="H21" s="92">
        <f t="shared" si="0"/>
        <v>1076438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232.57400000000001</v>
      </c>
      <c r="F22" s="92" cm="1">
        <f t="array" ref="F22">INDEX(Source_Documents[AMOUNT],MATCH(1,($G$7=Source_Documents[LEA ID])*(Source_Documents[Program Code]="PPG"),0))</f>
        <v>1045187</v>
      </c>
      <c r="G22" s="92">
        <f>IF(D10-SUM(G15:G21)&gt;F22,F22,D10-SUM(G15:G21))</f>
        <v>0</v>
      </c>
      <c r="H22" s="92">
        <f t="shared" si="0"/>
        <v>1045187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7.8490000000000002</v>
      </c>
      <c r="F23" s="92" cm="1">
        <f t="array" ref="F23">INDEX(Source_Documents[AMOUNT],MATCH(1,($G$7=Source_Documents[LEA ID])*(Source_Documents[Program Code]="PPI"),0))</f>
        <v>35275</v>
      </c>
      <c r="G23" s="92">
        <f>IF(D10-SUM(G15:G22)&gt;F23,F23,D10-SUM(G15:G22))</f>
        <v>0</v>
      </c>
      <c r="H23" s="92">
        <f t="shared" si="0"/>
        <v>35275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36.896999999999998</v>
      </c>
      <c r="F24" s="92" cm="1">
        <f t="array" ref="F24">INDEX(Source_Documents[AMOUNT],MATCH(1,($G$7=Source_Documents[LEA ID])*(Source_Documents[Program Code]="PPN"),0))</f>
        <v>165817</v>
      </c>
      <c r="G24" s="92">
        <f>IF(D10-SUM(G15:G23)&gt;F24,F24,D10-SUM(G15:G23))</f>
        <v>0</v>
      </c>
      <c r="H24" s="92">
        <f t="shared" si="0"/>
        <v>165817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15.978999999999999</v>
      </c>
      <c r="F25" s="92" cm="1">
        <f t="array" ref="F25">_xlfn.IFNA(INDEX(Source_Documents[AMOUNT],MATCH(1,($G$7=Source_Documents[LEA ID])*(Source_Documents[Program Code]="PPp"),0)),0)</f>
        <v>71808</v>
      </c>
      <c r="G25" s="92">
        <f>IF(D10-SUM(G15:G24)&gt;F25,F25,D10-SUM(G15:G24))</f>
        <v>0</v>
      </c>
      <c r="H25" s="92">
        <f t="shared" si="0"/>
        <v>71808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516.94500000000005</v>
      </c>
      <c r="F26" s="92" cm="1">
        <f t="array" ref="F26">INDEX(Source_Documents[AMOUNT],MATCH(1,($G$7=Source_Documents[LEA ID])*(Source_Documents[Program Code]="PPK"),0))</f>
        <v>2323151</v>
      </c>
      <c r="G26" s="92">
        <f>IF(D10-SUM(G15:G24)&gt;F26,F26,D10-SUM(G15:G24))</f>
        <v>0</v>
      </c>
      <c r="H26" s="92">
        <f t="shared" si="0"/>
        <v>2323151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771.39</v>
      </c>
      <c r="F27" s="92" cm="1">
        <f t="array" ref="F27">INDEX(Source_Documents[AMOUNT],MATCH(1,($G$7=Source_Documents[LEA ID])*(Source_Documents[Program Code]="PPR"),0))</f>
        <v>3466627</v>
      </c>
      <c r="G27" s="92">
        <f>IF(D10-SUM(G15:G24)&gt;F27,F27,D10-SUM(G15:G24))</f>
        <v>0</v>
      </c>
      <c r="H27" s="92">
        <f t="shared" si="0"/>
        <v>3466627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822.58799999999997</v>
      </c>
      <c r="F28" s="92" cm="1">
        <f t="array" ref="F28">INDEX(Source_Documents[AMOUNT],MATCH(1,($G$7=Source_Documents[LEA ID])*(Source_Documents[Program Code]="PPL"),0))</f>
        <v>3696713</v>
      </c>
      <c r="G28" s="92">
        <f>IF(D10-SUM(G15:G26)&gt;F28,F28,D10-SUM(G15:G26))</f>
        <v>0</v>
      </c>
      <c r="H28" s="92">
        <f t="shared" si="0"/>
        <v>3696713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18734.108</v>
      </c>
      <c r="F29" s="93">
        <f>SUM(F15:F28)</f>
        <v>84191085</v>
      </c>
      <c r="G29" s="93">
        <f>SUM(G15:G28)</f>
        <v>13953989</v>
      </c>
      <c r="H29" s="93">
        <f>SUM(H15:H28)</f>
        <v>70237096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1523462</v>
      </c>
      <c r="G31" s="92">
        <v>0</v>
      </c>
      <c r="H31" s="92">
        <f t="shared" ref="H31:H52" si="1">F31-G31</f>
        <v>1523462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34987</v>
      </c>
      <c r="G33" s="92">
        <v>0</v>
      </c>
      <c r="H33" s="92">
        <f t="shared" si="1"/>
        <v>34987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699835</v>
      </c>
      <c r="G36" s="92">
        <v>0</v>
      </c>
      <c r="H36" s="92">
        <f t="shared" si="1"/>
        <v>699835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170195</v>
      </c>
      <c r="G38" s="92">
        <v>0</v>
      </c>
      <c r="H38" s="92">
        <f t="shared" si="1"/>
        <v>170195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9124863</v>
      </c>
      <c r="G41" s="92">
        <v>0</v>
      </c>
      <c r="H41" s="92">
        <f t="shared" si="1"/>
        <v>9124863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253402</v>
      </c>
      <c r="G43" s="92">
        <v>0</v>
      </c>
      <c r="H43" s="92">
        <f t="shared" si="1"/>
        <v>253402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79554</v>
      </c>
      <c r="G45" s="92">
        <v>0</v>
      </c>
      <c r="H45" s="92">
        <f t="shared" si="1"/>
        <v>79554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1569149</v>
      </c>
      <c r="G46" s="92">
        <v>0</v>
      </c>
      <c r="H46" s="92">
        <f t="shared" si="1"/>
        <v>1569149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2134191</v>
      </c>
      <c r="G47" s="92">
        <v>0</v>
      </c>
      <c r="H47" s="92">
        <f t="shared" si="1"/>
        <v>2134191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3956061</v>
      </c>
      <c r="G48" s="92">
        <v>0</v>
      </c>
      <c r="H48" s="92">
        <f t="shared" si="1"/>
        <v>3956061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429165</v>
      </c>
      <c r="G49" s="92">
        <v>0</v>
      </c>
      <c r="H49" s="92">
        <f t="shared" si="1"/>
        <v>429165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97114</v>
      </c>
      <c r="G50" s="92">
        <v>0</v>
      </c>
      <c r="H50" s="92">
        <f t="shared" si="1"/>
        <v>97114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15598949</v>
      </c>
      <c r="G54" s="92" cm="1">
        <f t="array" ref="G54">_xlfn.IFNA(INDEX(Source_Documents[AMOUNT],MATCH(1,($G$7=Source_Documents[LEA ID])*(Source_Documents[Program Code]="VLF"),0)),0)</f>
        <v>13815262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1783687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8399434</v>
      </c>
      <c r="G55" s="92" cm="1">
        <f t="array" ref="G55">_xlfn.IFNA(INDEX(Source_Documents[AMOUNT],MATCH(1,($G$7=Source_Documents[LEA ID])*(Source_Documents[Program Code]="BLF"),0)),0)</f>
        <v>7653822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745612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128261446</v>
      </c>
      <c r="G56" s="94">
        <f>SUM(G29:G55)</f>
        <v>35423073</v>
      </c>
      <c r="H56" s="94">
        <f>SUM(H29:H55)</f>
        <v>92838373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10993950686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-177494521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249760650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23815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47281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71096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92909469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E36B-446E-453E-8033-3822522C0C42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8.8500000000000004E-4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1.4530000000000001E-3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5557386769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0.97809999999999997</v>
      </c>
      <c r="E7" s="64"/>
      <c r="F7" s="65" t="s">
        <v>67</v>
      </c>
      <c r="G7" s="89">
        <v>39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7653437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7653437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804233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4986.3180000000002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22408515</v>
      </c>
      <c r="G15" s="91">
        <f>IF(D10&gt;F15,F15,D10)</f>
        <v>7653437</v>
      </c>
      <c r="H15" s="91">
        <f>F15-G15</f>
        <v>14755078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387.40899999999999</v>
      </c>
      <c r="F17" s="92" cm="1">
        <f t="array" ref="F17">INDEX(Source_Documents[AMOUNT],MATCH(1,($G$7=Source_Documents[LEA ID])*(Source_Documents[Program Code]="PPD"),0))</f>
        <v>1741015</v>
      </c>
      <c r="G17" s="92">
        <f>IF(D10-SUM(G15:G16)&gt;F17,F17,D10-SUM(G15:G16))</f>
        <v>0</v>
      </c>
      <c r="H17" s="92">
        <f>F17-G17</f>
        <v>1741015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4</v>
      </c>
      <c r="F18" s="92" cm="1">
        <f t="array" ref="F18">INDEX(Source_Documents[AMOUNT],MATCH(1,($G$7=Source_Documents[LEA ID])*(Source_Documents[Program Code]="PPM"),0))</f>
        <v>17976</v>
      </c>
      <c r="G18" s="92">
        <f>IF(D10-SUM(G15:G17)&gt;F18,F18,D10-SUM(G15:G17))</f>
        <v>0</v>
      </c>
      <c r="H18" s="92">
        <f>F18-G18</f>
        <v>17976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721.45</v>
      </c>
      <c r="F20" s="92" cm="1">
        <f t="array" ref="F20">INDEX(Source_Documents[AMOUNT],MATCH(1,($G$7=Source_Documents[LEA ID])*(Source_Documents[Program Code]="PPF"),0))</f>
        <v>3242196</v>
      </c>
      <c r="G20" s="92">
        <f>IF(D10-SUM(G15:G19)&gt;F20,F20,D10-SUM(G15:G19))</f>
        <v>0</v>
      </c>
      <c r="H20" s="92">
        <f t="shared" ref="H20:H28" si="0">F20-G20</f>
        <v>3242196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93.05</v>
      </c>
      <c r="F21" s="92" cm="1">
        <f t="array" ref="F21">INDEX(Source_Documents[AMOUNT],MATCH(1,($G$7=Source_Documents[LEA ID])*(Source_Documents[Program Code]="PPH"),0))</f>
        <v>418167</v>
      </c>
      <c r="G21" s="92">
        <f>IF(D10-SUM(G15:G20)&gt;F21,F21,D10-SUM(G15:G20))</f>
        <v>0</v>
      </c>
      <c r="H21" s="92">
        <f t="shared" si="0"/>
        <v>418167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159.89500000000001</v>
      </c>
      <c r="F22" s="92" cm="1">
        <f t="array" ref="F22">INDEX(Source_Documents[AMOUNT],MATCH(1,($G$7=Source_Documents[LEA ID])*(Source_Documents[Program Code]="PPG"),0))</f>
        <v>718566</v>
      </c>
      <c r="G22" s="92">
        <f>IF(D10-SUM(G15:G21)&gt;F22,F22,D10-SUM(G15:G21))</f>
        <v>0</v>
      </c>
      <c r="H22" s="92">
        <f t="shared" si="0"/>
        <v>718566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3.53</v>
      </c>
      <c r="F23" s="92" cm="1">
        <f t="array" ref="F23">INDEX(Source_Documents[AMOUNT],MATCH(1,($G$7=Source_Documents[LEA ID])*(Source_Documents[Program Code]="PPI"),0))</f>
        <v>15864</v>
      </c>
      <c r="G23" s="92">
        <f>IF(D10-SUM(G15:G22)&gt;F23,F23,D10-SUM(G15:G22))</f>
        <v>0</v>
      </c>
      <c r="H23" s="92">
        <f t="shared" si="0"/>
        <v>15864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15.204000000000001</v>
      </c>
      <c r="F24" s="92" cm="1">
        <f t="array" ref="F24">INDEX(Source_Documents[AMOUNT],MATCH(1,($G$7=Source_Documents[LEA ID])*(Source_Documents[Program Code]="PPN"),0))</f>
        <v>68327</v>
      </c>
      <c r="G24" s="92">
        <f>IF(D10-SUM(G15:G23)&gt;F24,F24,D10-SUM(G15:G23))</f>
        <v>0</v>
      </c>
      <c r="H24" s="92">
        <f t="shared" si="0"/>
        <v>68327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3.5249999999999999</v>
      </c>
      <c r="F25" s="92" cm="1">
        <f t="array" ref="F25">_xlfn.IFNA(INDEX(Source_Documents[AMOUNT],MATCH(1,($G$7=Source_Documents[LEA ID])*(Source_Documents[Program Code]="PPp"),0)),0)</f>
        <v>15841</v>
      </c>
      <c r="G25" s="92">
        <f>IF(D10-SUM(G15:G24)&gt;F25,F25,D10-SUM(G15:G24))</f>
        <v>0</v>
      </c>
      <c r="H25" s="92">
        <f t="shared" si="0"/>
        <v>15841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200.4</v>
      </c>
      <c r="F26" s="92" cm="1">
        <f t="array" ref="F26">INDEX(Source_Documents[AMOUNT],MATCH(1,($G$7=Source_Documents[LEA ID])*(Source_Documents[Program Code]="PPK"),0))</f>
        <v>900598</v>
      </c>
      <c r="G26" s="92">
        <f>IF(D10-SUM(G15:G24)&gt;F26,F26,D10-SUM(G15:G24))</f>
        <v>0</v>
      </c>
      <c r="H26" s="92">
        <f t="shared" si="0"/>
        <v>900598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356.02300000000002</v>
      </c>
      <c r="F27" s="92" cm="1">
        <f t="array" ref="F27">INDEX(Source_Documents[AMOUNT],MATCH(1,($G$7=Source_Documents[LEA ID])*(Source_Documents[Program Code]="PPR"),0))</f>
        <v>1599965</v>
      </c>
      <c r="G27" s="92">
        <f>IF(D10-SUM(G15:G24)&gt;F27,F27,D10-SUM(G15:G24))</f>
        <v>0</v>
      </c>
      <c r="H27" s="92">
        <f t="shared" si="0"/>
        <v>1599965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334.93900000000002</v>
      </c>
      <c r="F28" s="92" cm="1">
        <f t="array" ref="F28">INDEX(Source_Documents[AMOUNT],MATCH(1,($G$7=Source_Documents[LEA ID])*(Source_Documents[Program Code]="PPL"),0))</f>
        <v>1505214</v>
      </c>
      <c r="G28" s="92">
        <f>IF(D10-SUM(G15:G26)&gt;F28,F28,D10-SUM(G15:G26))</f>
        <v>0</v>
      </c>
      <c r="H28" s="92">
        <f t="shared" si="0"/>
        <v>1505214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7265.7430000000004</v>
      </c>
      <c r="F29" s="93">
        <f>SUM(F15:F28)</f>
        <v>32652244</v>
      </c>
      <c r="G29" s="93">
        <f>SUM(G15:G28)</f>
        <v>7653437</v>
      </c>
      <c r="H29" s="93">
        <f>SUM(H15:H28)</f>
        <v>24998807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1375180</v>
      </c>
      <c r="G31" s="92">
        <v>0</v>
      </c>
      <c r="H31" s="92">
        <f t="shared" ref="H31:H52" si="1">F31-G31</f>
        <v>1375180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13569</v>
      </c>
      <c r="G33" s="92">
        <v>0</v>
      </c>
      <c r="H33" s="92">
        <f t="shared" si="1"/>
        <v>13569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3461476</v>
      </c>
      <c r="G41" s="92">
        <v>0</v>
      </c>
      <c r="H41" s="92">
        <f t="shared" si="1"/>
        <v>3461476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95588</v>
      </c>
      <c r="G43" s="92">
        <v>0</v>
      </c>
      <c r="H43" s="92">
        <f t="shared" si="1"/>
        <v>95588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35262</v>
      </c>
      <c r="G45" s="92">
        <v>0</v>
      </c>
      <c r="H45" s="92">
        <f t="shared" si="1"/>
        <v>35262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619153</v>
      </c>
      <c r="G46" s="92">
        <v>0</v>
      </c>
      <c r="H46" s="92">
        <f t="shared" si="1"/>
        <v>619153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954967</v>
      </c>
      <c r="G47" s="92">
        <v>0</v>
      </c>
      <c r="H47" s="92">
        <f t="shared" si="1"/>
        <v>954967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1527033</v>
      </c>
      <c r="G48" s="92">
        <v>0</v>
      </c>
      <c r="H48" s="92">
        <f t="shared" si="1"/>
        <v>1527033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179096</v>
      </c>
      <c r="G49" s="92">
        <v>0</v>
      </c>
      <c r="H49" s="92">
        <f t="shared" si="1"/>
        <v>179096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33984</v>
      </c>
      <c r="G50" s="92">
        <v>0</v>
      </c>
      <c r="H50" s="92">
        <f t="shared" si="1"/>
        <v>33984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144000</v>
      </c>
      <c r="G51" s="92">
        <v>0</v>
      </c>
      <c r="H51" s="92">
        <f t="shared" si="1"/>
        <v>144000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178412</v>
      </c>
      <c r="G52" s="92">
        <v>0</v>
      </c>
      <c r="H52" s="92">
        <f t="shared" si="1"/>
        <v>178412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6701339</v>
      </c>
      <c r="G54" s="92" cm="1">
        <f t="array" ref="G54">_xlfn.IFNA(INDEX(Source_Documents[AMOUNT],MATCH(1,($G$7=Source_Documents[LEA ID])*(Source_Documents[Program Code]="VLF"),0)),0)</f>
        <v>5222461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1478878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3290678</v>
      </c>
      <c r="G55" s="92" cm="1">
        <f t="array" ref="G55">_xlfn.IFNA(INDEX(Source_Documents[AMOUNT],MATCH(1,($G$7=Source_Documents[LEA ID])*(Source_Documents[Program Code]="BLF"),0)),0)</f>
        <v>3290678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51261981</v>
      </c>
      <c r="G56" s="94">
        <f>SUM(G29:G55)</f>
        <v>16166576</v>
      </c>
      <c r="H56" s="94">
        <f>SUM(H29:H55)</f>
        <v>35095405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5588548019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-26414843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4746407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35095405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6454-C65C-4C14-8F7E-5951A18DF4D4}">
  <sheetPr>
    <pageSetUpPr fitToPage="1"/>
  </sheetPr>
  <dimension ref="B1:M77"/>
  <sheetViews>
    <sheetView showGridLines="0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1.021E-3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1.1360000000000001E-3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6934447862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0.97919999999999996</v>
      </c>
      <c r="E7" s="64"/>
      <c r="F7" s="65" t="s">
        <v>68</v>
      </c>
      <c r="G7" s="89">
        <v>40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9560618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9560618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314785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5472.4979999999996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24593405</v>
      </c>
      <c r="G15" s="91">
        <f>IF(D10&gt;F15,F15,D10)</f>
        <v>9560618</v>
      </c>
      <c r="H15" s="91">
        <f>F15-G15</f>
        <v>15032787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529.79100000000005</v>
      </c>
      <c r="F17" s="92" cm="1">
        <f t="array" ref="F17">INDEX(Source_Documents[AMOUNT],MATCH(1,($G$7=Source_Documents[LEA ID])*(Source_Documents[Program Code]="PPD"),0))</f>
        <v>2380882</v>
      </c>
      <c r="G17" s="92">
        <f>IF(D10-SUM(G15:G16)&gt;F17,F17,D10-SUM(G15:G16))</f>
        <v>0</v>
      </c>
      <c r="H17" s="92">
        <f>F17-G17</f>
        <v>2380882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6</v>
      </c>
      <c r="F18" s="92" cm="1">
        <f t="array" ref="F18">INDEX(Source_Documents[AMOUNT],MATCH(1,($G$7=Source_Documents[LEA ID])*(Source_Documents[Program Code]="PPM"),0))</f>
        <v>26964</v>
      </c>
      <c r="G18" s="92">
        <f>IF(D10-SUM(G15:G17)&gt;F18,F18,D10-SUM(G15:G17))</f>
        <v>0</v>
      </c>
      <c r="H18" s="92">
        <f>F18-G18</f>
        <v>26964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859.15200000000004</v>
      </c>
      <c r="F20" s="92" cm="1">
        <f t="array" ref="F20">INDEX(Source_Documents[AMOUNT],MATCH(1,($G$7=Source_Documents[LEA ID])*(Source_Documents[Program Code]="PPF"),0))</f>
        <v>3861028</v>
      </c>
      <c r="G20" s="92">
        <f>IF(D10-SUM(G15:G19)&gt;F20,F20,D10-SUM(G15:G19))</f>
        <v>0</v>
      </c>
      <c r="H20" s="92">
        <f t="shared" ref="H20:H28" si="0">F20-G20</f>
        <v>3861028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80.05</v>
      </c>
      <c r="F21" s="92" cm="1">
        <f t="array" ref="F21">INDEX(Source_Documents[AMOUNT],MATCH(1,($G$7=Source_Documents[LEA ID])*(Source_Documents[Program Code]="PPH"),0))</f>
        <v>359745</v>
      </c>
      <c r="G21" s="92">
        <f>IF(D10-SUM(G15:G20)&gt;F21,F21,D10-SUM(G15:G20))</f>
        <v>0</v>
      </c>
      <c r="H21" s="92">
        <f t="shared" si="0"/>
        <v>359745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65.411000000000001</v>
      </c>
      <c r="F22" s="92" cm="1">
        <f t="array" ref="F22">INDEX(Source_Documents[AMOUNT],MATCH(1,($G$7=Source_Documents[LEA ID])*(Source_Documents[Program Code]="PPG"),0))</f>
        <v>293959</v>
      </c>
      <c r="G22" s="92">
        <f>IF(D10-SUM(G15:G21)&gt;F22,F22,D10-SUM(G15:G21))</f>
        <v>0</v>
      </c>
      <c r="H22" s="92">
        <f t="shared" si="0"/>
        <v>293959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4.093</v>
      </c>
      <c r="F23" s="92" cm="1">
        <f t="array" ref="F23">INDEX(Source_Documents[AMOUNT],MATCH(1,($G$7=Source_Documents[LEA ID])*(Source_Documents[Program Code]="PPI"),0))</f>
        <v>18395</v>
      </c>
      <c r="G23" s="92">
        <f>IF(D10-SUM(G15:G22)&gt;F23,F23,D10-SUM(G15:G22))</f>
        <v>0</v>
      </c>
      <c r="H23" s="92">
        <f t="shared" si="0"/>
        <v>18395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18.033000000000001</v>
      </c>
      <c r="F24" s="92" cm="1">
        <f t="array" ref="F24">INDEX(Source_Documents[AMOUNT],MATCH(1,($G$7=Source_Documents[LEA ID])*(Source_Documents[Program Code]="PPN"),0))</f>
        <v>81039</v>
      </c>
      <c r="G24" s="92">
        <f>IF(D10-SUM(G15:G23)&gt;F24,F24,D10-SUM(G15:G23))</f>
        <v>0</v>
      </c>
      <c r="H24" s="92">
        <f t="shared" si="0"/>
        <v>81039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6.327</v>
      </c>
      <c r="F25" s="92" cm="1">
        <f t="array" ref="F25">_xlfn.IFNA(INDEX(Source_Documents[AMOUNT],MATCH(1,($G$7=Source_Documents[LEA ID])*(Source_Documents[Program Code]="PPp"),0)),0)</f>
        <v>28435</v>
      </c>
      <c r="G25" s="92">
        <f>IF(D10-SUM(G15:G24)&gt;F25,F25,D10-SUM(G15:G24))</f>
        <v>0</v>
      </c>
      <c r="H25" s="92">
        <f t="shared" si="0"/>
        <v>28435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238.072</v>
      </c>
      <c r="F26" s="92" cm="1">
        <f t="array" ref="F26">INDEX(Source_Documents[AMOUNT],MATCH(1,($G$7=Source_Documents[LEA ID])*(Source_Documents[Program Code]="PPK"),0))</f>
        <v>1069896</v>
      </c>
      <c r="G26" s="92">
        <f>IF(D10-SUM(G15:G24)&gt;F26,F26,D10-SUM(G15:G24))</f>
        <v>0</v>
      </c>
      <c r="H26" s="92">
        <f t="shared" si="0"/>
        <v>1069896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307.83999999999997</v>
      </c>
      <c r="F27" s="92" cm="1">
        <f t="array" ref="F27">INDEX(Source_Documents[AMOUNT],MATCH(1,($G$7=Source_Documents[LEA ID])*(Source_Documents[Program Code]="PPR"),0))</f>
        <v>1383433</v>
      </c>
      <c r="G27" s="92">
        <f>IF(D10-SUM(G15:G24)&gt;F27,F27,D10-SUM(G15:G24))</f>
        <v>0</v>
      </c>
      <c r="H27" s="92">
        <f t="shared" si="0"/>
        <v>1383433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351.22800000000001</v>
      </c>
      <c r="F28" s="92" cm="1">
        <f t="array" ref="F28">INDEX(Source_Documents[AMOUNT],MATCH(1,($G$7=Source_Documents[LEA ID])*(Source_Documents[Program Code]="PPL"),0))</f>
        <v>1578420</v>
      </c>
      <c r="G28" s="92">
        <f>IF(D10-SUM(G15:G26)&gt;F28,F28,D10-SUM(G15:G26))</f>
        <v>0</v>
      </c>
      <c r="H28" s="92">
        <f t="shared" si="0"/>
        <v>1578420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7938.4949999999999</v>
      </c>
      <c r="F29" s="93">
        <f>SUM(F15:F28)</f>
        <v>35675601</v>
      </c>
      <c r="G29" s="93">
        <f>SUM(G15:G28)</f>
        <v>9560618</v>
      </c>
      <c r="H29" s="93">
        <f>SUM(H15:H28)</f>
        <v>26114983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583091</v>
      </c>
      <c r="G31" s="92">
        <v>0</v>
      </c>
      <c r="H31" s="92">
        <f t="shared" ref="H31:H52" si="1">F31-G31</f>
        <v>583091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14825</v>
      </c>
      <c r="G33" s="92">
        <v>0</v>
      </c>
      <c r="H33" s="92">
        <f t="shared" si="1"/>
        <v>14825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186658</v>
      </c>
      <c r="G34" s="92">
        <v>0</v>
      </c>
      <c r="H34" s="92">
        <f t="shared" si="1"/>
        <v>186658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0</v>
      </c>
      <c r="G36" s="92">
        <v>0</v>
      </c>
      <c r="H36" s="92">
        <f t="shared" si="1"/>
        <v>0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3860115</v>
      </c>
      <c r="G41" s="92">
        <v>0</v>
      </c>
      <c r="H41" s="92">
        <f t="shared" si="1"/>
        <v>3860115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103910</v>
      </c>
      <c r="G43" s="92">
        <v>0</v>
      </c>
      <c r="H43" s="92">
        <f t="shared" si="1"/>
        <v>103910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33972</v>
      </c>
      <c r="G45" s="92">
        <v>0</v>
      </c>
      <c r="H45" s="92">
        <f t="shared" si="1"/>
        <v>33972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664274</v>
      </c>
      <c r="G46" s="92">
        <v>0</v>
      </c>
      <c r="H46" s="92">
        <f t="shared" si="1"/>
        <v>664274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1021683</v>
      </c>
      <c r="G47" s="92">
        <v>0</v>
      </c>
      <c r="H47" s="92">
        <f t="shared" si="1"/>
        <v>1021683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1691345</v>
      </c>
      <c r="G48" s="92">
        <v>0</v>
      </c>
      <c r="H48" s="92">
        <f t="shared" si="1"/>
        <v>1691345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193244</v>
      </c>
      <c r="G49" s="92">
        <v>0</v>
      </c>
      <c r="H49" s="92">
        <f t="shared" si="1"/>
        <v>193244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135477</v>
      </c>
      <c r="G50" s="92">
        <v>0</v>
      </c>
      <c r="H50" s="92">
        <f t="shared" si="1"/>
        <v>135477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8135371</v>
      </c>
      <c r="G54" s="92" cm="1">
        <f t="array" ref="G54">_xlfn.IFNA(INDEX(Source_Documents[AMOUNT],MATCH(1,($G$7=Source_Documents[LEA ID])*(Source_Documents[Program Code]="VLF"),0)),0)</f>
        <v>7478763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656608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2888862</v>
      </c>
      <c r="G55" s="92" cm="1">
        <f t="array" ref="G55">_xlfn.IFNA(INDEX(Source_Documents[AMOUNT],MATCH(1,($G$7=Source_Documents[LEA ID])*(Source_Documents[Program Code]="BLF"),0)),0)</f>
        <v>2888862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55188428</v>
      </c>
      <c r="G56" s="94">
        <f>SUM(G29:G55)</f>
        <v>19928243</v>
      </c>
      <c r="H56" s="94">
        <f>SUM(H29:H55)</f>
        <v>35260185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7326238062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-386162962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5627238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35260185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BB07-4DF4-414E-8DE4-75BD8879E8EA}">
  <sheetPr>
    <pageSetUpPr fitToPage="1"/>
  </sheetPr>
  <dimension ref="B1:M77"/>
  <sheetViews>
    <sheetView showGridLines="0" tabSelected="1" view="pageBreakPreview" zoomScaleNormal="120" zoomScaleSheetLayoutView="100" workbookViewId="0">
      <selection activeCell="C1" sqref="C1"/>
    </sheetView>
  </sheetViews>
  <sheetFormatPr defaultColWidth="18.21875" defaultRowHeight="12.75" customHeight="1" x14ac:dyDescent="0.25"/>
  <cols>
    <col min="1" max="1" width="2.77734375" style="10" customWidth="1"/>
    <col min="2" max="2" width="1" style="10" customWidth="1"/>
    <col min="3" max="3" width="27.77734375" style="10" customWidth="1"/>
    <col min="4" max="4" width="15.21875" style="10" customWidth="1"/>
    <col min="5" max="5" width="15.77734375" style="23" customWidth="1"/>
    <col min="6" max="8" width="13.5546875" style="12" customWidth="1"/>
    <col min="9" max="9" width="3" style="10" customWidth="1"/>
    <col min="10" max="13" width="0" style="82" hidden="1" customWidth="1"/>
    <col min="14" max="16384" width="18.21875" style="10"/>
  </cols>
  <sheetData>
    <row r="1" spans="3:13" ht="12.75" customHeight="1" x14ac:dyDescent="0.25">
      <c r="C1" s="99">
        <v>1</v>
      </c>
    </row>
    <row r="3" spans="3:13" ht="12.75" customHeight="1" x14ac:dyDescent="0.3">
      <c r="C3" s="77" t="s">
        <v>0</v>
      </c>
      <c r="D3" s="69">
        <v>4494</v>
      </c>
      <c r="E3" s="70" t="s">
        <v>27</v>
      </c>
      <c r="F3" s="71"/>
      <c r="G3" s="71"/>
      <c r="H3" s="72"/>
    </row>
    <row r="4" spans="3:13" ht="12.75" customHeight="1" x14ac:dyDescent="0.3">
      <c r="C4" s="78" t="s">
        <v>23</v>
      </c>
      <c r="D4" s="19" cm="1">
        <f t="array" ref="D4">INDEX(Source_Documents[AMOUNT],MATCH(1,($G$7=Source_Documents[LEA ID])*(Source_Documents[Program Code]="VTDRT"),0))</f>
        <v>1.116E-3</v>
      </c>
      <c r="E4" s="17" t="s">
        <v>21</v>
      </c>
      <c r="F4" s="18"/>
      <c r="G4" s="18"/>
      <c r="H4" s="66"/>
    </row>
    <row r="5" spans="3:13" ht="12.75" customHeight="1" x14ac:dyDescent="0.3">
      <c r="C5" s="78" t="s">
        <v>24</v>
      </c>
      <c r="D5" s="19" cm="1">
        <f t="array" ref="D5">INDEX(Source_Documents[AMOUNT],MATCH(1,($G$7=Source_Documents[LEA ID])*(Source_Documents[Program Code]="BDRT"),0))</f>
        <v>1.261E-3</v>
      </c>
      <c r="E5" s="17" t="s">
        <v>718</v>
      </c>
      <c r="F5" s="18"/>
      <c r="G5" s="20"/>
      <c r="H5" s="66"/>
    </row>
    <row r="6" spans="3:13" ht="12.75" customHeight="1" x14ac:dyDescent="0.3">
      <c r="C6" s="78" t="s">
        <v>15</v>
      </c>
      <c r="D6" s="21">
        <f>D58+D59-D60</f>
        <v>37903611986</v>
      </c>
      <c r="E6" s="22"/>
      <c r="F6" s="97"/>
      <c r="G6" s="97"/>
      <c r="H6" s="67"/>
    </row>
    <row r="7" spans="3:13" ht="12.75" customHeight="1" thickBot="1" x14ac:dyDescent="0.35">
      <c r="C7" s="78" t="s">
        <v>1</v>
      </c>
      <c r="D7" s="61" cm="1">
        <f t="array" ref="D7">INDEX(Source_Documents[AMOUNT],MATCH(1,($G$7=Source_Documents[LEA ID])*(Source_Documents[Program Code]="AVTRPCR"),0))</f>
        <v>0.97919999999999996</v>
      </c>
      <c r="E7" s="64"/>
      <c r="F7" s="65" t="s">
        <v>69</v>
      </c>
      <c r="G7" s="89">
        <v>42</v>
      </c>
      <c r="H7" s="68"/>
    </row>
    <row r="8" spans="3:13" ht="12.75" customHeight="1" thickTop="1" x14ac:dyDescent="0.3">
      <c r="C8" s="78" t="s">
        <v>719</v>
      </c>
      <c r="D8" s="88">
        <v>1.408E-3</v>
      </c>
      <c r="E8" s="62"/>
      <c r="F8" s="24"/>
      <c r="G8" s="25"/>
      <c r="H8" s="63"/>
    </row>
    <row r="9" spans="3:13" ht="12.75" customHeight="1" x14ac:dyDescent="0.25">
      <c r="C9" s="78" t="s">
        <v>510</v>
      </c>
      <c r="D9" s="21">
        <f>D8*D7*D6</f>
        <v>52258225</v>
      </c>
      <c r="E9" s="26"/>
      <c r="F9" s="27" t="s">
        <v>19</v>
      </c>
      <c r="G9" s="28" t="s">
        <v>4</v>
      </c>
      <c r="H9" s="27" t="s">
        <v>3</v>
      </c>
    </row>
    <row r="10" spans="3:13" ht="12.75" customHeight="1" x14ac:dyDescent="0.25">
      <c r="C10" s="78" t="s">
        <v>511</v>
      </c>
      <c r="D10" s="21">
        <f>D9</f>
        <v>52258225</v>
      </c>
      <c r="E10" s="29"/>
      <c r="F10" s="30" t="s">
        <v>5</v>
      </c>
      <c r="G10" s="30" t="s">
        <v>18</v>
      </c>
      <c r="H10" s="30" t="s">
        <v>6</v>
      </c>
    </row>
    <row r="11" spans="3:13" ht="12.75" customHeight="1" x14ac:dyDescent="0.25">
      <c r="C11" s="78" t="s">
        <v>7</v>
      </c>
      <c r="D11" s="21">
        <f>IF(D10&gt;F29,D10-F29,0)</f>
        <v>0</v>
      </c>
      <c r="E11" s="31" t="s">
        <v>20</v>
      </c>
      <c r="F11" s="32" t="s">
        <v>8</v>
      </c>
      <c r="G11" s="32" t="s">
        <v>5</v>
      </c>
      <c r="H11" s="32" t="s">
        <v>5</v>
      </c>
    </row>
    <row r="12" spans="3:13" ht="12.75" customHeight="1" x14ac:dyDescent="0.25">
      <c r="C12" s="78" t="s">
        <v>606</v>
      </c>
      <c r="D12" s="21" cm="1">
        <f t="array" ref="D12">INDEX(Source_Documents[AMOUNT],MATCH(1,($G$7=Source_Documents[LEA ID])*(Source_Documents[Program Code]="CSLLR"),0))</f>
        <v>2320673</v>
      </c>
      <c r="E12" s="33"/>
      <c r="F12" s="34"/>
      <c r="G12" s="34"/>
      <c r="H12" s="34" t="s">
        <v>10</v>
      </c>
    </row>
    <row r="13" spans="3:13" ht="12.75" customHeight="1" thickBot="1" x14ac:dyDescent="0.3">
      <c r="C13" s="47" t="s">
        <v>9</v>
      </c>
      <c r="D13" s="35"/>
      <c r="E13" s="33"/>
      <c r="F13" s="34"/>
      <c r="G13" s="34"/>
      <c r="H13" s="34"/>
      <c r="I13" s="36"/>
      <c r="J13" s="83" t="s">
        <v>481</v>
      </c>
      <c r="K13" s="83" t="s">
        <v>482</v>
      </c>
    </row>
    <row r="14" spans="3:13" ht="12.75" customHeight="1" thickTop="1" x14ac:dyDescent="0.25">
      <c r="C14" s="47" t="s">
        <v>11</v>
      </c>
      <c r="D14" s="35"/>
      <c r="E14" s="33"/>
      <c r="F14" s="34"/>
      <c r="G14" s="34"/>
      <c r="H14" s="34"/>
      <c r="I14" s="36"/>
    </row>
    <row r="15" spans="3:13" ht="12.75" customHeight="1" x14ac:dyDescent="0.25">
      <c r="C15" s="81" t="s">
        <v>479</v>
      </c>
      <c r="E15" s="37" cm="1">
        <f t="array" ref="E15">INDEX(Source_Documents[WPU''s],MATCH(1,($G$7=Source_Documents[LEA ID])*(Source_Documents[Program Code]="PPA"),0))+INDEX(Source_Documents[WPU''s],MATCH(1,($G$7=Source_Documents[LEA ID])*(Source_Documents[Program Code]="PPB"),0))</f>
        <v>31772.722000000002</v>
      </c>
      <c r="F15" s="90" cm="1">
        <f t="array" ref="F15">INDEX(Source_Documents[AMOUNT],MATCH(1,($G$7=Source_Documents[LEA ID])*(Source_Documents[Program Code]="PPA"),0))+INDEX(Source_Documents[AMOUNT],MATCH(1,($G$7=Source_Documents[LEA ID])*(Source_Documents[Program Code]="PPB"),0))</f>
        <v>142786612</v>
      </c>
      <c r="G15" s="91">
        <f>IF(D10&gt;F15,F15,D10)</f>
        <v>52258225</v>
      </c>
      <c r="H15" s="91">
        <f>F15-G15</f>
        <v>90528387</v>
      </c>
      <c r="J15" s="84" t="e">
        <f>SUM(#REF!)</f>
        <v>#REF!</v>
      </c>
      <c r="K15" s="85" t="e">
        <f>SUM(#REF!)</f>
        <v>#REF!</v>
      </c>
      <c r="L15" s="82" t="s">
        <v>483</v>
      </c>
      <c r="M15" s="82" t="s">
        <v>484</v>
      </c>
    </row>
    <row r="16" spans="3:13" ht="12.75" customHeight="1" x14ac:dyDescent="0.25">
      <c r="C16" s="81" t="s">
        <v>501</v>
      </c>
      <c r="D16" s="16"/>
      <c r="E16" s="37" cm="1">
        <f t="array" ref="E16">INDEX(Source_Documents[WPU''s],MATCH(1,($G$7=Source_Documents[LEA ID])*(Source_Documents[Program Code]="PPC"),0))</f>
        <v>0</v>
      </c>
      <c r="F16" s="92" cm="1">
        <f t="array" ref="F16">INDEX(Source_Documents[AMOUNT],MATCH(1,($G$7=Source_Documents[LEA ID])*(Source_Documents[Program Code]="PPC"),0))</f>
        <v>0</v>
      </c>
      <c r="G16" s="92">
        <f>IF(D9-SUM(G13:G15)&gt;F16,F16,D9-SUM(G13:G15))</f>
        <v>0</v>
      </c>
      <c r="H16" s="92">
        <f>F16-G16</f>
        <v>0</v>
      </c>
      <c r="J16" s="84" t="e">
        <f>SUM(#REF!)</f>
        <v>#REF!</v>
      </c>
      <c r="K16" s="85" t="e">
        <f>SUM(#REF!)</f>
        <v>#REF!</v>
      </c>
    </row>
    <row r="17" spans="3:11" ht="12.75" customHeight="1" x14ac:dyDescent="0.25">
      <c r="C17" s="81" t="s">
        <v>480</v>
      </c>
      <c r="E17" s="37" cm="1">
        <f t="array" ref="E17">INDEX(Source_Documents[WPU''s],MATCH(1,($G$7=Source_Documents[LEA ID])*(Source_Documents[Program Code]="PPD"),0))</f>
        <v>2683.174</v>
      </c>
      <c r="F17" s="92" cm="1">
        <f t="array" ref="F17">INDEX(Source_Documents[AMOUNT],MATCH(1,($G$7=Source_Documents[LEA ID])*(Source_Documents[Program Code]="PPD"),0))</f>
        <v>12058183</v>
      </c>
      <c r="G17" s="92">
        <f>IF(D10-SUM(G15:G16)&gt;F17,F17,D10-SUM(G15:G16))</f>
        <v>0</v>
      </c>
      <c r="H17" s="92">
        <f>F17-G17</f>
        <v>12058183</v>
      </c>
      <c r="J17" s="84" t="e">
        <f>SUM(#REF!)</f>
        <v>#REF!</v>
      </c>
      <c r="K17" s="85" t="e">
        <f>SUM(#REF!)</f>
        <v>#REF!</v>
      </c>
    </row>
    <row r="18" spans="3:11" ht="12.75" customHeight="1" x14ac:dyDescent="0.25">
      <c r="C18" s="81" t="s">
        <v>512</v>
      </c>
      <c r="D18" s="16"/>
      <c r="E18" s="37" cm="1">
        <f t="array" ref="E18">INDEX(Source_Documents[WPU''s],MATCH(1,($G$7=Source_Documents[LEA ID])*(Source_Documents[Program Code]="PPM"),0))</f>
        <v>20</v>
      </c>
      <c r="F18" s="92" cm="1">
        <f t="array" ref="F18">INDEX(Source_Documents[AMOUNT],MATCH(1,($G$7=Source_Documents[LEA ID])*(Source_Documents[Program Code]="PPM"),0))</f>
        <v>89880</v>
      </c>
      <c r="G18" s="92">
        <f>IF(D10-SUM(G15:G17)&gt;F18,F18,D10-SUM(G15:G17))</f>
        <v>0</v>
      </c>
      <c r="H18" s="92">
        <f>F18-G18</f>
        <v>89880</v>
      </c>
      <c r="J18" s="84" t="e">
        <f>SUM(#REF!)</f>
        <v>#REF!</v>
      </c>
      <c r="K18" s="85" t="e">
        <f>SUM(#REF!)</f>
        <v>#REF!</v>
      </c>
    </row>
    <row r="19" spans="3:11" ht="12.75" customHeight="1" x14ac:dyDescent="0.25">
      <c r="C19" s="47" t="s">
        <v>12</v>
      </c>
      <c r="D19" s="35"/>
      <c r="E19" s="33"/>
      <c r="F19" s="92"/>
      <c r="G19" s="92"/>
      <c r="H19" s="92" t="s">
        <v>10</v>
      </c>
      <c r="J19" s="84" t="e">
        <f>SUM(#REF!)</f>
        <v>#REF!</v>
      </c>
      <c r="K19" s="85" t="e">
        <f>SUM(#REF!)</f>
        <v>#REF!</v>
      </c>
    </row>
    <row r="20" spans="3:11" ht="12.75" customHeight="1" x14ac:dyDescent="0.25">
      <c r="C20" s="81" t="s">
        <v>502</v>
      </c>
      <c r="D20" s="16"/>
      <c r="E20" s="37" cm="1">
        <f t="array" ref="E20">INDEX(Source_Documents[WPU''s],MATCH(1,($G$7=Source_Documents[LEA ID])*(Source_Documents[Program Code]="PPF"),0))</f>
        <v>3937.6640000000002</v>
      </c>
      <c r="F20" s="92" cm="1">
        <f t="array" ref="F20">INDEX(Source_Documents[AMOUNT],MATCH(1,($G$7=Source_Documents[LEA ID])*(Source_Documents[Program Code]="PPF"),0))</f>
        <v>17695860</v>
      </c>
      <c r="G20" s="92">
        <f>IF(D10-SUM(G15:G19)&gt;F20,F20,D10-SUM(G15:G19))</f>
        <v>0</v>
      </c>
      <c r="H20" s="92">
        <f t="shared" ref="H20:H28" si="0">F20-G20</f>
        <v>17695860</v>
      </c>
      <c r="J20" s="84" t="e">
        <f>SUM(#REF!)</f>
        <v>#REF!</v>
      </c>
      <c r="K20" s="85" t="e">
        <f>SUM(#REF!)</f>
        <v>#REF!</v>
      </c>
    </row>
    <row r="21" spans="3:11" ht="12.75" customHeight="1" x14ac:dyDescent="0.25">
      <c r="C21" s="80" t="s">
        <v>503</v>
      </c>
      <c r="D21" s="16"/>
      <c r="E21" s="37" cm="1">
        <f t="array" ref="E21">INDEX(Source_Documents[WPU''s],MATCH(1,($G$7=Source_Documents[LEA ID])*(Source_Documents[Program Code]="PPH"),0))</f>
        <v>616.02800000000002</v>
      </c>
      <c r="F21" s="92" cm="1">
        <f t="array" ref="F21">INDEX(Source_Documents[AMOUNT],MATCH(1,($G$7=Source_Documents[LEA ID])*(Source_Documents[Program Code]="PPH"),0))</f>
        <v>2768429</v>
      </c>
      <c r="G21" s="92">
        <f>IF(D10-SUM(G15:G20)&gt;F21,F21,D10-SUM(G15:G20))</f>
        <v>0</v>
      </c>
      <c r="H21" s="92">
        <f t="shared" si="0"/>
        <v>2768429</v>
      </c>
      <c r="J21" s="84" t="e">
        <f>SUM(#REF!)</f>
        <v>#REF!</v>
      </c>
      <c r="K21" s="85" t="e">
        <f>SUM(#REF!)</f>
        <v>#REF!</v>
      </c>
    </row>
    <row r="22" spans="3:11" ht="12.75" customHeight="1" x14ac:dyDescent="0.25">
      <c r="C22" s="80" t="s">
        <v>504</v>
      </c>
      <c r="D22" s="16"/>
      <c r="E22" s="37" cm="1">
        <f t="array" ref="E22">INDEX(Source_Documents[WPU''s],MATCH(1,($G$7=Source_Documents[LEA ID])*(Source_Documents[Program Code]="PPG"),0))</f>
        <v>542.18799999999999</v>
      </c>
      <c r="F22" s="92" cm="1">
        <f t="array" ref="F22">INDEX(Source_Documents[AMOUNT],MATCH(1,($G$7=Source_Documents[LEA ID])*(Source_Documents[Program Code]="PPG"),0))</f>
        <v>2436593</v>
      </c>
      <c r="G22" s="92">
        <f>IF(D10-SUM(G15:G21)&gt;F22,F22,D10-SUM(G15:G21))</f>
        <v>0</v>
      </c>
      <c r="H22" s="92">
        <f t="shared" si="0"/>
        <v>2436593</v>
      </c>
      <c r="J22" s="84" t="e">
        <f>SUM(#REF!)</f>
        <v>#REF!</v>
      </c>
      <c r="K22" s="85" t="e">
        <f>SUM(#REF!)</f>
        <v>#REF!</v>
      </c>
    </row>
    <row r="23" spans="3:11" ht="12.75" customHeight="1" x14ac:dyDescent="0.25">
      <c r="C23" s="81" t="s">
        <v>505</v>
      </c>
      <c r="D23" s="16"/>
      <c r="E23" s="37" cm="1">
        <f t="array" ref="E23">INDEX(Source_Documents[WPU''s],MATCH(1,($G$7=Source_Documents[LEA ID])*(Source_Documents[Program Code]="PPI"),0))</f>
        <v>18.381</v>
      </c>
      <c r="F23" s="92" cm="1">
        <f t="array" ref="F23">INDEX(Source_Documents[AMOUNT],MATCH(1,($G$7=Source_Documents[LEA ID])*(Source_Documents[Program Code]="PPI"),0))</f>
        <v>82604</v>
      </c>
      <c r="G23" s="92">
        <f>IF(D10-SUM(G15:G22)&gt;F23,F23,D10-SUM(G15:G22))</f>
        <v>0</v>
      </c>
      <c r="H23" s="92">
        <f t="shared" si="0"/>
        <v>82604</v>
      </c>
      <c r="J23" s="84" t="e">
        <f>SUM(#REF!)</f>
        <v>#REF!</v>
      </c>
      <c r="K23" s="85" t="e">
        <f>SUM(#REF!)</f>
        <v>#REF!</v>
      </c>
    </row>
    <row r="24" spans="3:11" ht="12.75" customHeight="1" x14ac:dyDescent="0.25">
      <c r="C24" s="80" t="s">
        <v>506</v>
      </c>
      <c r="D24" s="16"/>
      <c r="E24" s="37" cm="1">
        <f t="array" ref="E24">INDEX(Source_Documents[WPU''s],MATCH(1,($G$7=Source_Documents[LEA ID])*(Source_Documents[Program Code]="PPN"),0))</f>
        <v>89.789000000000001</v>
      </c>
      <c r="F24" s="92" cm="1">
        <f t="array" ref="F24">INDEX(Source_Documents[AMOUNT],MATCH(1,($G$7=Source_Documents[LEA ID])*(Source_Documents[Program Code]="PPN"),0))</f>
        <v>403513</v>
      </c>
      <c r="G24" s="92">
        <f>IF(D10-SUM(G15:G23)&gt;F24,F24,D10-SUM(G15:G23))</f>
        <v>0</v>
      </c>
      <c r="H24" s="92">
        <f t="shared" si="0"/>
        <v>403513</v>
      </c>
      <c r="J24" s="84" t="e">
        <f>SUM(#REF!)</f>
        <v>#REF!</v>
      </c>
      <c r="K24" s="85" t="e">
        <f>SUM(#REF!)</f>
        <v>#REF!</v>
      </c>
    </row>
    <row r="25" spans="3:11" ht="12.75" customHeight="1" x14ac:dyDescent="0.25">
      <c r="C25" s="80" t="s">
        <v>513</v>
      </c>
      <c r="D25" s="16"/>
      <c r="E25" s="33" cm="1">
        <f t="array" ref="E25">_xlfn.IFNA(INDEX(Source_Documents[WPU''s],MATCH(1,($G$7=Source_Documents[LEA ID])*(Source_Documents[Program Code]="PPP"),0)),0)</f>
        <v>24.998999999999999</v>
      </c>
      <c r="F25" s="92" cm="1">
        <f t="array" ref="F25">_xlfn.IFNA(INDEX(Source_Documents[AMOUNT],MATCH(1,($G$7=Source_Documents[LEA ID])*(Source_Documents[Program Code]="PPp"),0)),0)</f>
        <v>112347</v>
      </c>
      <c r="G25" s="92">
        <f>IF(D10-SUM(G15:G24)&gt;F25,F25,D10-SUM(G15:G24))</f>
        <v>0</v>
      </c>
      <c r="H25" s="92">
        <f t="shared" si="0"/>
        <v>112347</v>
      </c>
      <c r="J25" s="84" t="e">
        <f>SUM(#REF!)</f>
        <v>#REF!</v>
      </c>
      <c r="K25" s="85" t="e">
        <f>SUM(#REF!)</f>
        <v>#REF!</v>
      </c>
    </row>
    <row r="26" spans="3:11" ht="12.75" customHeight="1" x14ac:dyDescent="0.25">
      <c r="C26" s="80" t="s">
        <v>514</v>
      </c>
      <c r="D26" s="16"/>
      <c r="E26" s="37" cm="1">
        <f t="array" ref="E26">INDEX(Source_Documents[WPU''s],MATCH(1,($G$7=Source_Documents[LEA ID])*(Source_Documents[Program Code]="PPK"),0))</f>
        <v>1321.1210000000001</v>
      </c>
      <c r="F26" s="92" cm="1">
        <f t="array" ref="F26">INDEX(Source_Documents[AMOUNT],MATCH(1,($G$7=Source_Documents[LEA ID])*(Source_Documents[Program Code]="PPK"),0))</f>
        <v>5937118</v>
      </c>
      <c r="G26" s="92">
        <f>IF(D10-SUM(G15:G24)&gt;F26,F26,D10-SUM(G15:G24))</f>
        <v>0</v>
      </c>
      <c r="H26" s="92">
        <f t="shared" si="0"/>
        <v>5937118</v>
      </c>
      <c r="J26" s="84" t="e">
        <f>SUM(#REF!)</f>
        <v>#REF!</v>
      </c>
      <c r="K26" s="85" t="e">
        <f>SUM(#REF!)</f>
        <v>#REF!</v>
      </c>
    </row>
    <row r="27" spans="3:11" ht="12.75" customHeight="1" x14ac:dyDescent="0.25">
      <c r="C27" s="80" t="s">
        <v>507</v>
      </c>
      <c r="D27" s="16"/>
      <c r="E27" s="37" cm="1">
        <f t="array" ref="E27">INDEX(Source_Documents[WPU''s],MATCH(1,($G$7=Source_Documents[LEA ID])*(Source_Documents[Program Code]="PPR"),0))</f>
        <v>1198.5730000000001</v>
      </c>
      <c r="F27" s="92" cm="1">
        <f t="array" ref="F27">INDEX(Source_Documents[AMOUNT],MATCH(1,($G$7=Source_Documents[LEA ID])*(Source_Documents[Program Code]="PPR"),0))</f>
        <v>5386385</v>
      </c>
      <c r="G27" s="92">
        <f>IF(D10-SUM(G15:G24)&gt;F27,F27,D10-SUM(G15:G24))</f>
        <v>0</v>
      </c>
      <c r="H27" s="92">
        <f t="shared" si="0"/>
        <v>5386385</v>
      </c>
      <c r="J27" s="84" t="e">
        <f>SUM(#REF!)</f>
        <v>#REF!</v>
      </c>
      <c r="K27" s="85" t="e">
        <f>SUM(#REF!)</f>
        <v>#REF!</v>
      </c>
    </row>
    <row r="28" spans="3:11" ht="12.75" customHeight="1" x14ac:dyDescent="0.25">
      <c r="C28" s="81" t="s">
        <v>508</v>
      </c>
      <c r="D28" s="16"/>
      <c r="E28" s="37" cm="1">
        <f t="array" ref="E28">INDEX(Source_Documents[WPU''s],MATCH(1,($G$7=Source_Documents[LEA ID])*(Source_Documents[Program Code]="PPL"),0))</f>
        <v>1957.6969999999999</v>
      </c>
      <c r="F28" s="92" cm="1">
        <f t="array" ref="F28">INDEX(Source_Documents[AMOUNT],MATCH(1,($G$7=Source_Documents[LEA ID])*(Source_Documents[Program Code]="PPL"),0))</f>
        <v>8797888</v>
      </c>
      <c r="G28" s="92">
        <f>IF(D10-SUM(G15:G26)&gt;F28,F28,D10-SUM(G15:G26))</f>
        <v>0</v>
      </c>
      <c r="H28" s="92">
        <f t="shared" si="0"/>
        <v>8797888</v>
      </c>
      <c r="I28" s="15"/>
      <c r="J28" s="84" t="e">
        <f>SUM(#REF!)</f>
        <v>#REF!</v>
      </c>
      <c r="K28" s="85" t="e">
        <f>SUM(#REF!)</f>
        <v>#REF!</v>
      </c>
    </row>
    <row r="29" spans="3:11" ht="12.75" customHeight="1" thickBot="1" x14ac:dyDescent="0.3">
      <c r="C29" s="73" t="s">
        <v>13</v>
      </c>
      <c r="D29" s="35"/>
      <c r="E29" s="39">
        <f>SUM(E15:E28)</f>
        <v>44182.336000000003</v>
      </c>
      <c r="F29" s="93">
        <f>SUM(F15:F28)</f>
        <v>198555412</v>
      </c>
      <c r="G29" s="93">
        <f>SUM(G15:G28)</f>
        <v>52258225</v>
      </c>
      <c r="H29" s="93">
        <f>SUM(H15:H28)</f>
        <v>146297187</v>
      </c>
      <c r="I29" s="15"/>
      <c r="J29" s="86" t="e">
        <f>SUM(#REF!)</f>
        <v>#REF!</v>
      </c>
      <c r="K29" s="87" t="e">
        <f>SUM(#REF!)</f>
        <v>#REF!</v>
      </c>
    </row>
    <row r="30" spans="3:11" ht="12.75" customHeight="1" thickTop="1" x14ac:dyDescent="0.25">
      <c r="C30" s="74" t="s">
        <v>28</v>
      </c>
      <c r="D30" s="35"/>
      <c r="E30" s="40"/>
      <c r="F30" s="34"/>
      <c r="G30" s="34"/>
      <c r="H30" s="34"/>
      <c r="I30" s="38"/>
    </row>
    <row r="31" spans="3:11" ht="12.75" customHeight="1" x14ac:dyDescent="0.25">
      <c r="C31" s="81" t="s">
        <v>515</v>
      </c>
      <c r="D31" s="16"/>
      <c r="E31" s="7"/>
      <c r="F31" s="92" cm="1">
        <f t="array" ref="F31">_xlfn.IFNA(INDEX(Source_Documents[AMOUNT],MATCH(1,($G$7=Source_Documents[LEA ID])*(Source_Documents[Program Code]="PQB"),0)),0)</f>
        <v>7833397</v>
      </c>
      <c r="G31" s="92">
        <v>0</v>
      </c>
      <c r="H31" s="92">
        <f t="shared" ref="H31:H52" si="1">F31-G31</f>
        <v>7833397</v>
      </c>
      <c r="K31" s="85" t="e">
        <f>SUM(#REF!)</f>
        <v>#REF!</v>
      </c>
    </row>
    <row r="32" spans="3:11" ht="12.75" hidden="1" customHeight="1" x14ac:dyDescent="0.25">
      <c r="C32" s="80" t="s">
        <v>476</v>
      </c>
      <c r="D32" s="16"/>
      <c r="E32" s="7"/>
      <c r="F32" s="92" cm="1">
        <f t="array" ref="F32">_xlfn.IFNA(INDEX(Source_Documents[AMOUNT],MATCH(1,($G$7=Source_Documents[LEA ID])*(Source_Documents[Program Code]="PUS"),0)),0)</f>
        <v>0</v>
      </c>
      <c r="G32" s="92">
        <v>0</v>
      </c>
      <c r="H32" s="92">
        <f t="shared" si="1"/>
        <v>0</v>
      </c>
      <c r="K32" s="85" t="e">
        <f>SUM(#REF!)</f>
        <v>#REF!</v>
      </c>
    </row>
    <row r="33" spans="3:11" ht="12.75" customHeight="1" x14ac:dyDescent="0.25">
      <c r="C33" s="80" t="s">
        <v>509</v>
      </c>
      <c r="D33" s="16"/>
      <c r="E33" s="7"/>
      <c r="F33" s="92" cm="1">
        <f t="array" ref="F33">_xlfn.IFNA(INDEX(Source_Documents[AMOUNT],MATCH(1,($G$7=Source_Documents[LEA ID])*(Source_Documents[Program Code]="PQY"),0)),0)</f>
        <v>82512</v>
      </c>
      <c r="G33" s="92">
        <v>0</v>
      </c>
      <c r="H33" s="92">
        <f t="shared" si="1"/>
        <v>82512</v>
      </c>
      <c r="K33" s="85"/>
    </row>
    <row r="34" spans="3:11" ht="12.75" customHeight="1" x14ac:dyDescent="0.25">
      <c r="C34" s="80" t="s">
        <v>516</v>
      </c>
      <c r="D34" s="16"/>
      <c r="E34" s="7"/>
      <c r="F34" s="92" cm="1">
        <f t="array" ref="F34">_xlfn.IFNA(INDEX(Source_Documents[AMOUNT],MATCH(1,($G$7=Source_Documents[LEA ID])*(Source_Documents[Program Code]="PUJG"),0)),0)</f>
        <v>0</v>
      </c>
      <c r="G34" s="92">
        <v>0</v>
      </c>
      <c r="H34" s="92">
        <f t="shared" si="1"/>
        <v>0</v>
      </c>
      <c r="K34" s="85" t="e">
        <f>SUM(#REF!)</f>
        <v>#REF!</v>
      </c>
    </row>
    <row r="35" spans="3:11" ht="12.75" customHeight="1" x14ac:dyDescent="0.25">
      <c r="C35" s="80" t="s">
        <v>605</v>
      </c>
      <c r="D35" s="16"/>
      <c r="E35" s="7"/>
      <c r="F35" s="92" cm="1">
        <f t="array" ref="F35">_xlfn.IFNA(INDEX(Source_Documents[AMOUNT],MATCH(1,($G$7=Source_Documents[LEA ID])*(Source_Documents[Program Code]="PUF"),0)),0)</f>
        <v>0</v>
      </c>
      <c r="G35" s="92">
        <v>0</v>
      </c>
      <c r="H35" s="92">
        <f t="shared" si="1"/>
        <v>0</v>
      </c>
      <c r="K35" s="85" t="e">
        <f>SUM(#REF!)</f>
        <v>#REF!</v>
      </c>
    </row>
    <row r="36" spans="3:11" ht="12.75" customHeight="1" x14ac:dyDescent="0.25">
      <c r="C36" s="80" t="s">
        <v>517</v>
      </c>
      <c r="D36" s="16"/>
      <c r="E36" s="7"/>
      <c r="F36" s="92" cm="1">
        <f t="array" ref="F36">_xlfn.IFNA(INDEX(Source_Documents[AMOUNT],MATCH(1,($G$7=Source_Documents[LEA ID])*(Source_Documents[Program Code]="PQG"),0)),0)</f>
        <v>778044</v>
      </c>
      <c r="G36" s="92">
        <v>0</v>
      </c>
      <c r="H36" s="92">
        <f t="shared" si="1"/>
        <v>778044</v>
      </c>
      <c r="K36" s="85" t="e">
        <f>SUM(#REF!)</f>
        <v>#REF!</v>
      </c>
    </row>
    <row r="37" spans="3:11" ht="12.75" customHeight="1" x14ac:dyDescent="0.25">
      <c r="C37" s="80" t="s">
        <v>518</v>
      </c>
      <c r="D37" s="16"/>
      <c r="E37" s="7"/>
      <c r="F37" s="92" cm="1">
        <f t="array" ref="F37">_xlfn.IFNA(INDEX(Source_Documents[AMOUNT],MATCH(1,($G$7=Source_Documents[LEA ID])*(Source_Documents[Program Code]="PQGC"),0)),0)</f>
        <v>0</v>
      </c>
      <c r="G37" s="92">
        <v>0</v>
      </c>
      <c r="H37" s="92">
        <f t="shared" si="1"/>
        <v>0</v>
      </c>
      <c r="K37" s="85" t="e">
        <f>SUM(#REF!)</f>
        <v>#REF!</v>
      </c>
    </row>
    <row r="38" spans="3:11" ht="12.75" customHeight="1" x14ac:dyDescent="0.25">
      <c r="C38" s="80" t="s">
        <v>592</v>
      </c>
      <c r="D38" s="16"/>
      <c r="E38" s="7"/>
      <c r="F38" s="92" cm="1">
        <f t="array" ref="F38">_xlfn.IFNA(INDEX(Source_Documents[AMOUNT],MATCH(1,($G$7=Source_Documents[LEA ID])*(Source_Documents[Program Code]="PQGs"),0)),0)</f>
        <v>0</v>
      </c>
      <c r="G38" s="92">
        <v>0</v>
      </c>
      <c r="H38" s="92">
        <f t="shared" si="1"/>
        <v>0</v>
      </c>
      <c r="K38" s="85"/>
    </row>
    <row r="39" spans="3:11" ht="12.75" customHeight="1" x14ac:dyDescent="0.25">
      <c r="C39" s="81" t="s">
        <v>519</v>
      </c>
      <c r="D39" s="16"/>
      <c r="E39" s="7"/>
      <c r="F39" s="92" cm="1">
        <f t="array" ref="F39">_xlfn.IFNA(INDEX(Source_Documents[AMOUNT],MATCH(1,($G$7=Source_Documents[LEA ID])*(Source_Documents[Program Code]="PQHG"),0)),0)+_xlfn.IFNA(INDEX(Source_Documents[AMOUNT],MATCH(1,($G$7=Source_Documents[LEA ID])*(Source_Documents[Program Code]="PQHA"),0)),0)+_xlfn.IFNA(INDEX(Source_Documents[AMOUNT],MATCH(1,($G$7=Source_Documents[LEA ID])*(Source_Documents[Program Code]="PQHI"),0)),0)</f>
        <v>0</v>
      </c>
      <c r="G39" s="92">
        <v>0</v>
      </c>
      <c r="H39" s="92">
        <f t="shared" si="1"/>
        <v>0</v>
      </c>
      <c r="K39" s="85" t="e">
        <f>SUM(#REF!)</f>
        <v>#REF!</v>
      </c>
    </row>
    <row r="40" spans="3:11" ht="12.75" customHeight="1" x14ac:dyDescent="0.25">
      <c r="C40" s="80" t="s">
        <v>520</v>
      </c>
      <c r="D40" s="16"/>
      <c r="E40" s="7"/>
      <c r="F40" s="92" cm="1">
        <f t="array" ref="F40">_xlfn.IFNA(INDEX(Source_Documents[AMOUNT],MATCH(1,($G$7=Source_Documents[LEA ID])*(Source_Documents[Program Code]="PQI"),0)),0)</f>
        <v>0</v>
      </c>
      <c r="G40" s="92">
        <v>0</v>
      </c>
      <c r="H40" s="92">
        <f t="shared" si="1"/>
        <v>0</v>
      </c>
      <c r="K40" s="85" t="e">
        <f>SUM(#REF!)</f>
        <v>#REF!</v>
      </c>
    </row>
    <row r="41" spans="3:11" ht="12.75" customHeight="1" x14ac:dyDescent="0.25">
      <c r="C41" s="80" t="s">
        <v>477</v>
      </c>
      <c r="D41" s="16"/>
      <c r="E41" s="7"/>
      <c r="F41" s="92" cm="1">
        <f t="array" ref="F41">_xlfn.IFNA(INDEX(Source_Documents[AMOUNT],MATCH(1,($G$7=Source_Documents[LEA ID])*(Source_Documents[Program Code]="PQR"),0)),0)</f>
        <v>21510651</v>
      </c>
      <c r="G41" s="92">
        <v>0</v>
      </c>
      <c r="H41" s="92">
        <f t="shared" si="1"/>
        <v>21510651</v>
      </c>
      <c r="K41" s="85" t="e">
        <f>SUM(#REF!)</f>
        <v>#REF!</v>
      </c>
    </row>
    <row r="42" spans="3:11" ht="12.75" customHeight="1" x14ac:dyDescent="0.25">
      <c r="C42" s="80" t="s">
        <v>521</v>
      </c>
      <c r="D42" s="16"/>
      <c r="E42" s="7"/>
      <c r="F42" s="92" cm="1">
        <f t="array" ref="F42">_xlfn.IFNA(INDEX(Source_Documents[AMOUNT],MATCH(1,($G$7=Source_Documents[LEA ID])*(Source_Documents[Program Code]="PQs"),0)),0)</f>
        <v>0</v>
      </c>
      <c r="G42" s="92">
        <v>0</v>
      </c>
      <c r="H42" s="92">
        <f t="shared" si="1"/>
        <v>0</v>
      </c>
      <c r="K42" s="85" t="e">
        <f>SUM(#REF!)</f>
        <v>#REF!</v>
      </c>
    </row>
    <row r="43" spans="3:11" ht="12.75" customHeight="1" x14ac:dyDescent="0.25">
      <c r="C43" s="80" t="s">
        <v>478</v>
      </c>
      <c r="D43" s="16"/>
      <c r="E43" s="7"/>
      <c r="F43" s="92" cm="1">
        <f t="array" ref="F43">_xlfn.IFNA(INDEX(Source_Documents[AMOUNT],MATCH(1,($G$7=Source_Documents[LEA ID])*(Source_Documents[Program Code]="Pua"),0)),0)</f>
        <v>569881</v>
      </c>
      <c r="G43" s="92">
        <v>0</v>
      </c>
      <c r="H43" s="92">
        <f t="shared" si="1"/>
        <v>569881</v>
      </c>
      <c r="K43" s="85" t="e">
        <f>SUM(#REF!)</f>
        <v>#REF!</v>
      </c>
    </row>
    <row r="44" spans="3:11" ht="12.75" customHeight="1" x14ac:dyDescent="0.25">
      <c r="C44" s="80" t="s">
        <v>522</v>
      </c>
      <c r="D44" s="16"/>
      <c r="E44" s="7"/>
      <c r="F44" s="92" cm="1">
        <f t="array" ref="F44">_xlfn.IFNA(INDEX(Source_Documents[AMOUNT],MATCH(1,($G$7=Source_Documents[LEA ID])*(Source_Documents[Program Code]="Pup"),0)),0)</f>
        <v>0</v>
      </c>
      <c r="G44" s="92">
        <v>0</v>
      </c>
      <c r="H44" s="92">
        <f t="shared" si="1"/>
        <v>0</v>
      </c>
      <c r="K44" s="85" t="e">
        <f>SUM(#REF!)</f>
        <v>#REF!</v>
      </c>
    </row>
    <row r="45" spans="3:11" ht="12.75" customHeight="1" x14ac:dyDescent="0.25">
      <c r="C45" s="80" t="s">
        <v>523</v>
      </c>
      <c r="D45" s="16"/>
      <c r="E45" s="7"/>
      <c r="F45" s="92" cm="1">
        <f t="array" ref="F45">_xlfn.IFNA(INDEX(Source_Documents[AMOUNT],MATCH(1,($G$7=Source_Documents[LEA ID])*(Source_Documents[Program Code]="PUC"),0)),0)</f>
        <v>168568</v>
      </c>
      <c r="G45" s="92">
        <v>0</v>
      </c>
      <c r="H45" s="92">
        <f t="shared" si="1"/>
        <v>168568</v>
      </c>
      <c r="K45" s="85" t="e">
        <f>SUM(#REF!)</f>
        <v>#REF!</v>
      </c>
    </row>
    <row r="46" spans="3:11" ht="12.75" customHeight="1" x14ac:dyDescent="0.25">
      <c r="C46" s="80" t="s">
        <v>524</v>
      </c>
      <c r="D46" s="16"/>
      <c r="E46" s="7"/>
      <c r="F46" s="92" cm="1">
        <f t="array" ref="F46">_xlfn.IFNA(INDEX(Source_Documents[AMOUNT],MATCH(1,($G$7=Source_Documents[LEA ID])*(Source_Documents[Program Code]="PUY"),0)),0)</f>
        <v>3685624</v>
      </c>
      <c r="G46" s="92">
        <v>0</v>
      </c>
      <c r="H46" s="92">
        <f t="shared" si="1"/>
        <v>3685624</v>
      </c>
      <c r="K46" s="85" t="e">
        <f>SUM(#REF!)</f>
        <v>#REF!</v>
      </c>
    </row>
    <row r="47" spans="3:11" ht="12.75" customHeight="1" x14ac:dyDescent="0.25">
      <c r="C47" s="80" t="s">
        <v>525</v>
      </c>
      <c r="D47" s="16"/>
      <c r="E47" s="7"/>
      <c r="F47" s="92" cm="1">
        <f t="array" ref="F47">_xlfn.IFNA(INDEX(Source_Documents[AMOUNT],MATCH(1,($G$7=Source_Documents[LEA ID])*(Source_Documents[Program Code]="PQm"),0)),0)</f>
        <v>4865457</v>
      </c>
      <c r="G47" s="92">
        <v>0</v>
      </c>
      <c r="H47" s="92">
        <f t="shared" si="1"/>
        <v>4865457</v>
      </c>
      <c r="K47" s="85" t="e">
        <f>SUM(#REF!)</f>
        <v>#REF!</v>
      </c>
    </row>
    <row r="48" spans="3:11" ht="12.75" customHeight="1" x14ac:dyDescent="0.25">
      <c r="C48" s="80" t="s">
        <v>526</v>
      </c>
      <c r="D48" s="16"/>
      <c r="E48" s="7"/>
      <c r="F48" s="92" cm="1">
        <f t="array" ref="F48">_xlfn.IFNA(INDEX(Source_Documents[AMOUNT],MATCH(1,($G$7=Source_Documents[LEA ID])*(Source_Documents[Program Code]="PUU"),0)),0)</f>
        <v>9285253</v>
      </c>
      <c r="G48" s="92">
        <v>0</v>
      </c>
      <c r="H48" s="92">
        <f t="shared" si="1"/>
        <v>9285253</v>
      </c>
      <c r="K48" s="85" t="e">
        <f>SUM(#REF!)</f>
        <v>#REF!</v>
      </c>
    </row>
    <row r="49" spans="3:11" ht="12.75" customHeight="1" x14ac:dyDescent="0.25">
      <c r="C49" s="80" t="s">
        <v>527</v>
      </c>
      <c r="D49" s="16"/>
      <c r="E49" s="7"/>
      <c r="F49" s="92" cm="1">
        <f t="array" ref="F49">_xlfn.IFNA(INDEX(Source_Documents[AMOUNT],MATCH(1,($G$7=Source_Documents[LEA ID])*(Source_Documents[Program Code]="PUV"),0)),0)</f>
        <v>1008243</v>
      </c>
      <c r="G49" s="92">
        <v>0</v>
      </c>
      <c r="H49" s="92">
        <f t="shared" si="1"/>
        <v>1008243</v>
      </c>
      <c r="K49" s="85" t="e">
        <f>SUM(#REF!)</f>
        <v>#REF!</v>
      </c>
    </row>
    <row r="50" spans="3:11" ht="12.75" customHeight="1" x14ac:dyDescent="0.25">
      <c r="C50" s="80" t="s">
        <v>528</v>
      </c>
      <c r="D50" s="16"/>
      <c r="E50" s="41"/>
      <c r="F50" s="92" cm="1">
        <f t="array" ref="F50">_xlfn.IFNA(INDEX(Source_Documents[AMOUNT],MATCH(1,($G$7=Source_Documents[LEA ID])*(Source_Documents[Program Code]="PQV"),0)),0)</f>
        <v>1209325</v>
      </c>
      <c r="G50" s="92">
        <v>0</v>
      </c>
      <c r="H50" s="92">
        <f t="shared" si="1"/>
        <v>1209325</v>
      </c>
      <c r="K50" s="85" t="e">
        <f>SUM(#REF!)</f>
        <v>#REF!</v>
      </c>
    </row>
    <row r="51" spans="3:11" ht="12.75" customHeight="1" x14ac:dyDescent="0.25">
      <c r="C51" s="80" t="s">
        <v>529</v>
      </c>
      <c r="D51" s="16"/>
      <c r="E51" s="41"/>
      <c r="F51" s="92" cm="1">
        <f t="array" ref="F51">_xlfn.IFNA(INDEX(Source_Documents[AMOUNT],MATCH(1,($G$7=Source_Documents[LEA ID])*(Source_Documents[Program Code]="PUB"),0)),0)</f>
        <v>0</v>
      </c>
      <c r="G51" s="92">
        <v>0</v>
      </c>
      <c r="H51" s="92">
        <f t="shared" si="1"/>
        <v>0</v>
      </c>
      <c r="K51" s="85" t="e">
        <f>SUM(#REF!)</f>
        <v>#REF!</v>
      </c>
    </row>
    <row r="52" spans="3:11" ht="12.75" customHeight="1" x14ac:dyDescent="0.25">
      <c r="C52" s="80" t="s">
        <v>530</v>
      </c>
      <c r="D52" s="16"/>
      <c r="E52" s="7"/>
      <c r="F52" s="92" cm="1">
        <f t="array" ref="F52">_xlfn.IFNA(INDEX(Source_Documents[AMOUNT],MATCH(1,($G$7=Source_Documents[LEA ID])*(Source_Documents[Program Code]="PUO"),0)),0)</f>
        <v>0</v>
      </c>
      <c r="G52" s="92">
        <v>0</v>
      </c>
      <c r="H52" s="92">
        <f t="shared" si="1"/>
        <v>0</v>
      </c>
      <c r="K52" s="85" t="e">
        <f>SUM(#REF!)</f>
        <v>#REF!</v>
      </c>
    </row>
    <row r="53" spans="3:11" ht="14.1" customHeight="1" x14ac:dyDescent="0.25">
      <c r="C53" s="47" t="s">
        <v>25</v>
      </c>
      <c r="D53" s="42"/>
      <c r="E53" s="40"/>
      <c r="F53" s="34"/>
      <c r="G53" s="34"/>
      <c r="H53" s="34"/>
      <c r="K53" s="85"/>
    </row>
    <row r="54" spans="3:11" ht="14.1" customHeight="1" x14ac:dyDescent="0.25">
      <c r="C54" s="81" t="s">
        <v>474</v>
      </c>
      <c r="D54" s="16"/>
      <c r="E54" s="7"/>
      <c r="F54" s="92">
        <f>G54+H54</f>
        <v>45278058</v>
      </c>
      <c r="G54" s="92" cm="1">
        <f t="array" ref="G54">_xlfn.IFNA(INDEX(Source_Documents[AMOUNT],MATCH(1,($G$7=Source_Documents[LEA ID])*(Source_Documents[Program Code]="VLF"),0)),0)</f>
        <v>44457471</v>
      </c>
      <c r="H54" s="92" cm="1">
        <f t="array" ref="H54">_xlfn.IFNA(INDEX(Source_Documents[AMOUNT],MATCH(1,($G$7=Source_Documents[LEA ID])*(Source_Documents[Program Code]="PRA"),0)),0)+_xlfn.IFNA(INDEX(Source_Documents[AMOUNT],MATCH(1,($G$7=Source_Documents[LEA ID])*(Source_Documents[Program Code]="PRAG"),0)),0)+_xlfn.IFNA(INDEX(Source_Documents[AMOUNT],MATCH(1,($G$7=Source_Documents[LEA ID])*(Source_Documents[Program Code]="PRAL"),0)),0)</f>
        <v>820587</v>
      </c>
      <c r="K54" s="85"/>
    </row>
    <row r="55" spans="3:11" ht="14.1" customHeight="1" x14ac:dyDescent="0.25">
      <c r="C55" s="80" t="s">
        <v>475</v>
      </c>
      <c r="D55" s="16"/>
      <c r="E55" s="7"/>
      <c r="F55" s="92">
        <f>G55+H55</f>
        <v>15774199</v>
      </c>
      <c r="G55" s="92" cm="1">
        <f t="array" ref="G55">_xlfn.IFNA(INDEX(Source_Documents[AMOUNT],MATCH(1,($G$7=Source_Documents[LEA ID])*(Source_Documents[Program Code]="BLF"),0)),0)</f>
        <v>15774199</v>
      </c>
      <c r="H55" s="92" cm="1">
        <f t="array" ref="H55">_xlfn.IFNA(INDEX(Source_Documents[AMOUNT],MATCH(1,($G$7=Source_Documents[LEA ID])*(Source_Documents[Program Code]="PRB"),0)),0)+_xlfn.IFNA(INDEX(Source_Documents[AMOUNT],MATCH(1,($G$7=Source_Documents[LEA ID])*(Source_Documents[Program Code]="PRBG"),0)),0)+_xlfn.IFNA(INDEX(Source_Documents[AMOUNT],MATCH(1,($G$7=Source_Documents[LEA ID])*(Source_Documents[Program Code]="PRBL"),0)),0)</f>
        <v>0</v>
      </c>
      <c r="K55" s="85"/>
    </row>
    <row r="56" spans="3:11" ht="14.1" customHeight="1" thickBot="1" x14ac:dyDescent="0.3">
      <c r="C56" s="75"/>
      <c r="D56" s="43"/>
      <c r="E56" s="44" t="s">
        <v>14</v>
      </c>
      <c r="F56" s="94">
        <f>SUM(F29:F55)</f>
        <v>310604624</v>
      </c>
      <c r="G56" s="94">
        <f>SUM(G29:G55)</f>
        <v>112489895</v>
      </c>
      <c r="H56" s="94">
        <f>SUM(H29:H55)</f>
        <v>198114729</v>
      </c>
      <c r="K56" s="85"/>
    </row>
    <row r="57" spans="3:11" ht="14.1" hidden="1" customHeight="1" thickTop="1" x14ac:dyDescent="0.25">
      <c r="C57" s="45"/>
      <c r="H57" s="46"/>
    </row>
    <row r="58" spans="3:11" ht="14.1" hidden="1" customHeight="1" x14ac:dyDescent="0.25">
      <c r="C58" s="78" t="s">
        <v>589</v>
      </c>
      <c r="D58" s="21" cm="1">
        <f t="array" ref="D58">INDEX(Source_Documents[AMOUNT],MATCH(1,($G$7=Source_Documents[LEA ID])*(Source_Documents[Program Code]="AVTRPAV"),0))</f>
        <v>40477619664</v>
      </c>
      <c r="H58" s="46"/>
    </row>
    <row r="59" spans="3:11" ht="14.1" hidden="1" customHeight="1" x14ac:dyDescent="0.25">
      <c r="C59" s="78" t="s">
        <v>590</v>
      </c>
      <c r="D59" s="21" cm="1">
        <f t="array" ref="D59">INDEX(Source_Documents[AMOUNT],MATCH(1,($G$7=Source_Documents[LEA ID])*(Source_Documents[Program Code]="AVTRPRA"),0))</f>
        <v>-2560232684</v>
      </c>
      <c r="H59" s="46"/>
    </row>
    <row r="60" spans="3:11" ht="14.1" hidden="1" customHeight="1" x14ac:dyDescent="0.25">
      <c r="C60" s="78" t="s">
        <v>486</v>
      </c>
      <c r="D60" s="21" cm="1">
        <f t="array" ref="D60">INDEX(Source_Documents[AMOUNT],MATCH(1,($G$7=Source_Documents[LEA ID])*(Source_Documents[Program Code]="AVTRPBOE"),0))</f>
        <v>13774994</v>
      </c>
      <c r="H60" s="46"/>
    </row>
    <row r="61" spans="3:11" ht="14.1" customHeight="1" thickTop="1" x14ac:dyDescent="0.25">
      <c r="C61" s="45"/>
      <c r="H61" s="46"/>
    </row>
    <row r="62" spans="3:11" ht="14.1" customHeight="1" x14ac:dyDescent="0.25">
      <c r="C62" s="47" t="s">
        <v>26</v>
      </c>
      <c r="D62" s="42"/>
      <c r="E62" s="48"/>
      <c r="F62" s="49"/>
      <c r="G62" s="6"/>
      <c r="H62" s="50" t="s">
        <v>17</v>
      </c>
    </row>
    <row r="63" spans="3:11" ht="12.75" customHeight="1" x14ac:dyDescent="0.25">
      <c r="C63" s="2" t="s">
        <v>16</v>
      </c>
      <c r="D63" s="3"/>
      <c r="E63" s="4"/>
      <c r="F63" s="5"/>
      <c r="G63" s="5"/>
      <c r="H63" s="6"/>
    </row>
    <row r="64" spans="3:11" ht="12.75" customHeight="1" x14ac:dyDescent="0.25">
      <c r="C64" s="79" t="s">
        <v>470</v>
      </c>
      <c r="D64" s="16"/>
      <c r="E64" s="7"/>
      <c r="F64" s="14"/>
      <c r="G64" s="14"/>
      <c r="H64" s="91" cm="1">
        <f t="array" ref="H64">INDEX(Source_Documents[AMOUNT],MATCH(1,($G$7=Source_Documents[LEA ID])*(Source_Documents[Program Code]="PSA"),0))</f>
        <v>0</v>
      </c>
    </row>
    <row r="65" spans="2:9" ht="12.75" customHeight="1" x14ac:dyDescent="0.25">
      <c r="C65" s="80" t="s">
        <v>471</v>
      </c>
      <c r="D65" s="16"/>
      <c r="E65" s="7"/>
      <c r="F65" s="14"/>
      <c r="G65" s="14"/>
      <c r="H65" s="91" cm="1">
        <f t="array" ref="H65">INDEX(Source_Documents[AMOUNT],MATCH(1,($G$7=Source_Documents[LEA ID])*(Source_Documents[Program Code]="PSAG"),0))</f>
        <v>0</v>
      </c>
    </row>
    <row r="66" spans="2:9" ht="12.75" customHeight="1" x14ac:dyDescent="0.25">
      <c r="C66" s="80" t="s">
        <v>472</v>
      </c>
      <c r="D66" s="16"/>
      <c r="E66" s="7"/>
      <c r="F66" s="8"/>
      <c r="G66" s="8"/>
      <c r="H66" s="91" cm="1">
        <f t="array" ref="H66">INDEX(Source_Documents[AMOUNT],MATCH(1,($G$7=Source_Documents[LEA ID])*(Source_Documents[Program Code]="PSB"),0))</f>
        <v>0</v>
      </c>
    </row>
    <row r="67" spans="2:9" ht="12.75" customHeight="1" x14ac:dyDescent="0.25">
      <c r="C67" s="80" t="s">
        <v>473</v>
      </c>
      <c r="D67" s="16"/>
      <c r="E67" s="7"/>
      <c r="F67" s="8"/>
      <c r="G67" s="8"/>
      <c r="H67" s="91" cm="1">
        <f t="array" ref="H67">INDEX(Source_Documents[AMOUNT],MATCH(1,($G$7=Source_Documents[LEA ID])*(Source_Documents[Program Code]="PSBG"),0))</f>
        <v>0</v>
      </c>
    </row>
    <row r="68" spans="2:9" ht="12.75" customHeight="1" thickBot="1" x14ac:dyDescent="0.3">
      <c r="C68" s="52"/>
      <c r="D68" s="53"/>
      <c r="E68" s="54" t="s">
        <v>14</v>
      </c>
      <c r="F68" s="55"/>
      <c r="G68" s="56"/>
      <c r="H68" s="95">
        <f>SUM(H64:H67)</f>
        <v>0</v>
      </c>
    </row>
    <row r="69" spans="2:9" ht="12.75" customHeight="1" thickBot="1" x14ac:dyDescent="0.35">
      <c r="C69" s="76"/>
      <c r="D69" s="57"/>
      <c r="E69" s="58" t="s">
        <v>22</v>
      </c>
      <c r="F69" s="59"/>
      <c r="G69" s="59"/>
      <c r="H69" s="96">
        <f>+H68+H56</f>
        <v>198114729</v>
      </c>
      <c r="I69" s="51"/>
    </row>
    <row r="70" spans="2:9" ht="12.75" customHeight="1" x14ac:dyDescent="0.3">
      <c r="B70" s="16" t="s">
        <v>723</v>
      </c>
      <c r="C70" s="9"/>
      <c r="E70" s="11"/>
      <c r="H70" s="13"/>
      <c r="I70" s="51"/>
    </row>
    <row r="71" spans="2:9" ht="12.75" customHeight="1" x14ac:dyDescent="0.25">
      <c r="C71" s="9"/>
      <c r="E71" s="11"/>
      <c r="H71" s="13"/>
      <c r="I71" s="38"/>
    </row>
    <row r="72" spans="2:9" ht="12.75" customHeight="1" x14ac:dyDescent="0.25">
      <c r="H72" s="14"/>
      <c r="I72" s="38"/>
    </row>
    <row r="73" spans="2:9" ht="12.75" customHeight="1" x14ac:dyDescent="0.25">
      <c r="H73" s="14"/>
    </row>
    <row r="74" spans="2:9" ht="12.75" customHeight="1" x14ac:dyDescent="0.25">
      <c r="G74" s="14"/>
      <c r="H74" s="14"/>
    </row>
    <row r="77" spans="2:9" ht="12.75" customHeight="1" x14ac:dyDescent="0.25">
      <c r="C77" s="1"/>
    </row>
  </sheetData>
  <mergeCells count="1">
    <mergeCell ref="F6:G6"/>
  </mergeCells>
  <printOptions horizontalCentered="1" verticalCentered="1"/>
  <pageMargins left="0.5" right="0.25" top="0.5" bottom="0.5" header="0.5" footer="0.5"/>
  <pageSetup scale="90" orientation="portrait" horizontalDpi="1200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BD7FF3-FEE9-4F45-9A22-FE576E9EFE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42</vt:i4>
      </vt:variant>
    </vt:vector>
  </HeadingPairs>
  <TitlesOfParts>
    <vt:vector size="86" baseType="lpstr">
      <vt:lpstr>LEAs</vt:lpstr>
      <vt:lpstr>Source Documents</vt:lpstr>
      <vt:lpstr>Template</vt:lpstr>
      <vt:lpstr>Alpine</vt:lpstr>
      <vt:lpstr>Beaver</vt:lpstr>
      <vt:lpstr>Box Elder</vt:lpstr>
      <vt:lpstr>Cache</vt:lpstr>
      <vt:lpstr>Carbon</vt:lpstr>
      <vt:lpstr>Daggett</vt:lpstr>
      <vt:lpstr>Davis</vt:lpstr>
      <vt:lpstr>Duchesne</vt:lpstr>
      <vt:lpstr>Emery</vt:lpstr>
      <vt:lpstr>Garfield</vt:lpstr>
      <vt:lpstr>Grand</vt:lpstr>
      <vt:lpstr>Granite</vt:lpstr>
      <vt:lpstr>Iron</vt:lpstr>
      <vt:lpstr>Jordan</vt:lpstr>
      <vt:lpstr>Juab</vt:lpstr>
      <vt:lpstr>Kane</vt:lpstr>
      <vt:lpstr>Millard</vt:lpstr>
      <vt:lpstr>Morgan</vt:lpstr>
      <vt:lpstr>Nebo</vt:lpstr>
      <vt:lpstr>North Sanpete</vt:lpstr>
      <vt:lpstr>North Summit</vt:lpstr>
      <vt:lpstr>Park City</vt:lpstr>
      <vt:lpstr>Piute</vt:lpstr>
      <vt:lpstr>Rich</vt:lpstr>
      <vt:lpstr>San Juan</vt:lpstr>
      <vt:lpstr>Sevier</vt:lpstr>
      <vt:lpstr>South Sanpete</vt:lpstr>
      <vt:lpstr>South Summit</vt:lpstr>
      <vt:lpstr>Tintic</vt:lpstr>
      <vt:lpstr>Tooele</vt:lpstr>
      <vt:lpstr>Uintah</vt:lpstr>
      <vt:lpstr>Wasatch</vt:lpstr>
      <vt:lpstr>Washington</vt:lpstr>
      <vt:lpstr>Wayne</vt:lpstr>
      <vt:lpstr>Weber</vt:lpstr>
      <vt:lpstr>Salt Lake</vt:lpstr>
      <vt:lpstr>Ogden</vt:lpstr>
      <vt:lpstr>Provo</vt:lpstr>
      <vt:lpstr>Logan</vt:lpstr>
      <vt:lpstr>Murray</vt:lpstr>
      <vt:lpstr>Canyons</vt:lpstr>
      <vt:lpstr>Alpine!Print_Area</vt:lpstr>
      <vt:lpstr>Beaver!Print_Area</vt:lpstr>
      <vt:lpstr>'Box Elder'!Print_Area</vt:lpstr>
      <vt:lpstr>Cache!Print_Area</vt:lpstr>
      <vt:lpstr>Canyons!Print_Area</vt:lpstr>
      <vt:lpstr>Carbon!Print_Area</vt:lpstr>
      <vt:lpstr>Daggett!Print_Area</vt:lpstr>
      <vt:lpstr>Davis!Print_Area</vt:lpstr>
      <vt:lpstr>Duchesne!Print_Area</vt:lpstr>
      <vt:lpstr>Emery!Print_Area</vt:lpstr>
      <vt:lpstr>Garfield!Print_Area</vt:lpstr>
      <vt:lpstr>Grand!Print_Area</vt:lpstr>
      <vt:lpstr>Granite!Print_Area</vt:lpstr>
      <vt:lpstr>Iron!Print_Area</vt:lpstr>
      <vt:lpstr>Jordan!Print_Area</vt:lpstr>
      <vt:lpstr>Juab!Print_Area</vt:lpstr>
      <vt:lpstr>Kane!Print_Area</vt:lpstr>
      <vt:lpstr>Logan!Print_Area</vt:lpstr>
      <vt:lpstr>Millard!Print_Area</vt:lpstr>
      <vt:lpstr>Morgan!Print_Area</vt:lpstr>
      <vt:lpstr>Murray!Print_Area</vt:lpstr>
      <vt:lpstr>Nebo!Print_Area</vt:lpstr>
      <vt:lpstr>'North Sanpete'!Print_Area</vt:lpstr>
      <vt:lpstr>'North Summit'!Print_Area</vt:lpstr>
      <vt:lpstr>Ogden!Print_Area</vt:lpstr>
      <vt:lpstr>'Park City'!Print_Area</vt:lpstr>
      <vt:lpstr>Piute!Print_Area</vt:lpstr>
      <vt:lpstr>Provo!Print_Area</vt:lpstr>
      <vt:lpstr>Rich!Print_Area</vt:lpstr>
      <vt:lpstr>'Salt Lake'!Print_Area</vt:lpstr>
      <vt:lpstr>'San Juan'!Print_Area</vt:lpstr>
      <vt:lpstr>Sevier!Print_Area</vt:lpstr>
      <vt:lpstr>'South Sanpete'!Print_Area</vt:lpstr>
      <vt:lpstr>'South Summit'!Print_Area</vt:lpstr>
      <vt:lpstr>Template!Print_Area</vt:lpstr>
      <vt:lpstr>Tintic!Print_Area</vt:lpstr>
      <vt:lpstr>Tooele!Print_Area</vt:lpstr>
      <vt:lpstr>Uintah!Print_Area</vt:lpstr>
      <vt:lpstr>Wasatch!Print_Area</vt:lpstr>
      <vt:lpstr>Washington!Print_Area</vt:lpstr>
      <vt:lpstr>Wayne!Print_Area</vt:lpstr>
      <vt:lpstr>Weber!Print_Area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 Staff</dc:creator>
  <cp:lastModifiedBy>Noralee Green</cp:lastModifiedBy>
  <cp:lastPrinted>2023-03-28T21:43:01Z</cp:lastPrinted>
  <dcterms:created xsi:type="dcterms:W3CDTF">2005-03-16T22:10:01Z</dcterms:created>
  <dcterms:modified xsi:type="dcterms:W3CDTF">2025-02-11T03:41:37Z</dcterms:modified>
</cp:coreProperties>
</file>