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heidi.voss\Desktop\CACFP Annual Income Eligibility Info\"/>
    </mc:Choice>
  </mc:AlternateContent>
  <xr:revisionPtr revIDLastSave="0" documentId="13_ncr:1_{838316A5-802A-4719-8616-959AF7105B36}" xr6:coauthVersionLast="34" xr6:coauthVersionMax="34" xr10:uidLastSave="{00000000-0000-0000-0000-000000000000}"/>
  <bookViews>
    <workbookView xWindow="0" yWindow="0" windowWidth="23040" windowHeight="8715" xr2:uid="{00000000-000D-0000-FFFF-FFFF00000000}"/>
  </bookViews>
  <sheets>
    <sheet name="IEF Calculator" sheetId="1" r:id="rId1"/>
    <sheet name="Sheet2" sheetId="2" state="hidden" r:id="rId2"/>
    <sheet name="Income Eligibility Guidelines" sheetId="3" r:id="rId3"/>
  </sheets>
  <definedNames>
    <definedName name="Frequency">Sheet2!$B$3:$B$7</definedName>
    <definedName name="HH_size">Sheet2!$A$3:$A$20</definedName>
    <definedName name="Household_Size">Sheet2!$A$3:$A$13</definedName>
    <definedName name="Payfrequency">Sheet2!$B$3:$B$8</definedName>
    <definedName name="Size">Sheet2!$A$4:$A$23</definedName>
    <definedName name="Weekly">Sheet2!$B$3:$B$7</definedName>
  </definedNames>
  <calcPr calcId="17901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11" i="3"/>
  <c r="J11" i="3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I12" i="3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11" i="3"/>
  <c r="H11" i="3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G11" i="3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F11" i="3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D12" i="3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11" i="3"/>
  <c r="C11" i="3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E4" i="1" l="1"/>
  <c r="E8" i="1" l="1"/>
  <c r="E7" i="1"/>
  <c r="E6" i="1"/>
  <c r="E5" i="1"/>
  <c r="E9" i="1" l="1"/>
  <c r="F4" i="1" s="1"/>
</calcChain>
</file>

<file path=xl/sharedStrings.xml><?xml version="1.0" encoding="utf-8"?>
<sst xmlns="http://schemas.openxmlformats.org/spreadsheetml/2006/main" count="40" uniqueCount="34">
  <si>
    <t>HH size</t>
  </si>
  <si>
    <t>Income</t>
  </si>
  <si>
    <t>Frequency</t>
  </si>
  <si>
    <t>Weekly</t>
  </si>
  <si>
    <t>Every 2 Weeks</t>
  </si>
  <si>
    <t>Twice a Month</t>
  </si>
  <si>
    <t>Monthly</t>
  </si>
  <si>
    <t>Annually</t>
  </si>
  <si>
    <t>Annual Income</t>
  </si>
  <si>
    <t>Benefit Category</t>
  </si>
  <si>
    <r>
      <rPr>
        <sz val="11"/>
        <rFont val="Calibri"/>
        <family val="2"/>
      </rPr>
      <t>Household Size</t>
    </r>
  </si>
  <si>
    <r>
      <rPr>
        <sz val="11"/>
        <rFont val="Calibri"/>
        <family val="2"/>
      </rPr>
      <t>Reduced price meals ‐‐ 185%</t>
    </r>
  </si>
  <si>
    <r>
      <rPr>
        <sz val="11"/>
        <rFont val="Calibri"/>
        <family val="2"/>
      </rPr>
      <t>Free meals ‐‐ 130%</t>
    </r>
  </si>
  <si>
    <r>
      <rPr>
        <sz val="11"/>
        <rFont val="Calibri"/>
        <family val="2"/>
      </rPr>
      <t>Annual</t>
    </r>
  </si>
  <si>
    <r>
      <rPr>
        <sz val="11"/>
        <rFont val="Calibri"/>
        <family val="2"/>
      </rPr>
      <t>Monthly</t>
    </r>
  </si>
  <si>
    <r>
      <rPr>
        <sz val="11"/>
        <rFont val="Calibri"/>
        <family val="2"/>
      </rPr>
      <t>Twice‐ Monthly</t>
    </r>
  </si>
  <si>
    <r>
      <rPr>
        <sz val="11"/>
        <rFont val="Calibri"/>
        <family val="2"/>
      </rPr>
      <t>Bi‐weekly</t>
    </r>
  </si>
  <si>
    <r>
      <rPr>
        <sz val="11"/>
        <rFont val="Calibri"/>
        <family val="2"/>
      </rPr>
      <t>Weekly</t>
    </r>
  </si>
  <si>
    <r>
      <rPr>
        <sz val="10"/>
        <rFont val="Calibri"/>
        <family val="2"/>
      </rPr>
      <t>For each additional family member add</t>
    </r>
  </si>
  <si>
    <t>Household size</t>
  </si>
  <si>
    <t>Total Annual Income</t>
  </si>
  <si>
    <t>Income #1</t>
  </si>
  <si>
    <t>Income #3</t>
  </si>
  <si>
    <t>Income #4</t>
  </si>
  <si>
    <t>Income #5</t>
  </si>
  <si>
    <t>Income #2</t>
  </si>
  <si>
    <t>Income Eligibility Form Income Calculator</t>
  </si>
  <si>
    <t>Password</t>
  </si>
  <si>
    <t>Nutrition1</t>
  </si>
  <si>
    <t xml:space="preserve"> </t>
  </si>
  <si>
    <r>
      <rPr>
        <b/>
        <sz val="16"/>
        <color theme="1"/>
        <rFont val="Calibri"/>
        <family val="2"/>
        <scheme val="minor"/>
      </rPr>
      <t xml:space="preserve">This calculator is effective from </t>
    </r>
    <r>
      <rPr>
        <b/>
        <u/>
        <sz val="16"/>
        <color rgb="FFFF0000"/>
        <rFont val="Calibri"/>
        <family val="2"/>
        <scheme val="minor"/>
      </rPr>
      <t>July 1, 2018 to June 30, 2019</t>
    </r>
  </si>
  <si>
    <r>
      <rPr>
        <b/>
        <u/>
        <sz val="11.5"/>
        <color theme="1"/>
        <rFont val="Calibri"/>
        <family val="2"/>
        <scheme val="minor"/>
      </rPr>
      <t xml:space="preserve">Disclaimer: </t>
    </r>
    <r>
      <rPr>
        <sz val="11.5"/>
        <color theme="1"/>
        <rFont val="Calibri"/>
        <family val="2"/>
        <scheme val="minor"/>
      </rPr>
      <t xml:space="preserve"> When approving an IEF with only one source of income, it is recommended to refer to the Income Eligibility Guidelines (IEG's) for approval. </t>
    </r>
  </si>
  <si>
    <t xml:space="preserve">If income reported on the IEF is within $1 of the monthly, twice-monthly, bi-weekly or weekly amounts, annualizing this income may potentially lead to an incorrect </t>
  </si>
  <si>
    <t>benefit category due to slight rounding of these values on the IEG’s.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</si>
</sst>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5C4F8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2" fillId="0" borderId="7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 applyProtection="1">
      <alignment horizontal="left"/>
      <protection locked="0"/>
    </xf>
    <xf numFmtId="165" fontId="4" fillId="0" borderId="12" xfId="0" applyNumberFormat="1" applyFont="1" applyFill="1" applyBorder="1" applyAlignment="1" applyProtection="1">
      <alignment horizontal="left"/>
      <protection locked="0"/>
    </xf>
    <xf numFmtId="165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3" fontId="0" fillId="2" borderId="10" xfId="0" applyNumberFormat="1" applyFill="1" applyBorder="1"/>
    <xf numFmtId="3" fontId="0" fillId="2" borderId="13" xfId="0" applyNumberFormat="1" applyFill="1" applyBorder="1"/>
    <xf numFmtId="3" fontId="0" fillId="2" borderId="17" xfId="0" applyNumberFormat="1" applyFill="1" applyBorder="1"/>
    <xf numFmtId="3" fontId="0" fillId="2" borderId="11" xfId="0" applyNumberFormat="1" applyFill="1" applyBorder="1"/>
    <xf numFmtId="3" fontId="0" fillId="2" borderId="0" xfId="0" applyNumberFormat="1" applyFill="1" applyBorder="1"/>
    <xf numFmtId="0" fontId="0" fillId="0" borderId="0" xfId="0" applyProtection="1"/>
    <xf numFmtId="165" fontId="4" fillId="0" borderId="12" xfId="0" applyNumberFormat="1" applyFont="1" applyFill="1" applyBorder="1" applyAlignment="1" applyProtection="1">
      <alignment horizontal="left"/>
    </xf>
    <xf numFmtId="165" fontId="4" fillId="0" borderId="8" xfId="0" applyNumberFormat="1" applyFont="1" applyBorder="1" applyAlignment="1" applyProtection="1">
      <alignment horizontal="left"/>
    </xf>
    <xf numFmtId="165" fontId="4" fillId="0" borderId="10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0" fillId="0" borderId="0" xfId="0" applyFill="1" applyProtection="1"/>
    <xf numFmtId="3" fontId="0" fillId="2" borderId="18" xfId="0" applyNumberFormat="1" applyFill="1" applyBorder="1"/>
    <xf numFmtId="3" fontId="0" fillId="0" borderId="0" xfId="0" applyNumberFormat="1" applyBorder="1"/>
    <xf numFmtId="3" fontId="0" fillId="0" borderId="13" xfId="0" applyNumberFormat="1" applyBorder="1"/>
    <xf numFmtId="3" fontId="0" fillId="2" borderId="19" xfId="0" applyNumberFormat="1" applyFill="1" applyBorder="1"/>
    <xf numFmtId="3" fontId="0" fillId="2" borderId="20" xfId="0" applyNumberFormat="1" applyFill="1" applyBorder="1"/>
    <xf numFmtId="3" fontId="0" fillId="0" borderId="17" xfId="0" applyNumberFormat="1" applyBorder="1"/>
    <xf numFmtId="3" fontId="0" fillId="0" borderId="11" xfId="0" applyNumberFormat="1" applyBorder="1"/>
    <xf numFmtId="3" fontId="0" fillId="2" borderId="16" xfId="0" applyNumberFormat="1" applyFill="1" applyBorder="1"/>
    <xf numFmtId="3" fontId="0" fillId="2" borderId="12" xfId="0" applyNumberFormat="1" applyFill="1" applyBorder="1"/>
    <xf numFmtId="3" fontId="0" fillId="2" borderId="21" xfId="0" applyNumberFormat="1" applyFill="1" applyBorder="1"/>
    <xf numFmtId="3" fontId="0" fillId="2" borderId="15" xfId="0" applyNumberFormat="1" applyFill="1" applyBorder="1"/>
    <xf numFmtId="3" fontId="0" fillId="0" borderId="0" xfId="0" applyNumberFormat="1" applyFill="1" applyBorder="1"/>
    <xf numFmtId="3" fontId="0" fillId="0" borderId="13" xfId="0" applyNumberFormat="1" applyFill="1" applyBorder="1"/>
    <xf numFmtId="3" fontId="0" fillId="0" borderId="17" xfId="0" applyNumberFormat="1" applyFill="1" applyBorder="1"/>
    <xf numFmtId="3" fontId="0" fillId="0" borderId="11" xfId="0" applyNumberFormat="1" applyFill="1" applyBorder="1"/>
    <xf numFmtId="0" fontId="6" fillId="0" borderId="1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 wrapText="1"/>
    </xf>
    <xf numFmtId="0" fontId="11" fillId="4" borderId="14" xfId="0" applyFont="1" applyFill="1" applyBorder="1" applyAlignment="1" applyProtection="1">
      <alignment horizontal="left"/>
    </xf>
    <xf numFmtId="0" fontId="4" fillId="4" borderId="10" xfId="0" applyFont="1" applyFill="1" applyBorder="1" applyAlignment="1" applyProtection="1">
      <alignment horizontal="left"/>
    </xf>
    <xf numFmtId="0" fontId="4" fillId="4" borderId="11" xfId="0" applyFont="1" applyFill="1" applyBorder="1" applyAlignment="1" applyProtection="1">
      <alignment horizontal="left"/>
    </xf>
    <xf numFmtId="0" fontId="4" fillId="4" borderId="15" xfId="0" applyFont="1" applyFill="1" applyBorder="1" applyAlignment="1" applyProtection="1">
      <alignment horizontal="left"/>
    </xf>
    <xf numFmtId="0" fontId="12" fillId="4" borderId="12" xfId="0" applyFont="1" applyFill="1" applyBorder="1" applyAlignment="1" applyProtection="1">
      <alignment horizontal="left"/>
    </xf>
    <xf numFmtId="0" fontId="12" fillId="4" borderId="8" xfId="0" applyFont="1" applyFill="1" applyBorder="1" applyAlignment="1" applyProtection="1">
      <alignment horizontal="left"/>
    </xf>
    <xf numFmtId="0" fontId="0" fillId="4" borderId="10" xfId="0" applyFill="1" applyBorder="1" applyProtection="1"/>
    <xf numFmtId="0" fontId="0" fillId="4" borderId="13" xfId="0" applyFill="1" applyBorder="1" applyProtection="1"/>
    <xf numFmtId="0" fontId="0" fillId="4" borderId="12" xfId="0" applyFill="1" applyBorder="1" applyProtection="1"/>
    <xf numFmtId="0" fontId="11" fillId="4" borderId="9" xfId="0" applyFont="1" applyFill="1" applyBorder="1" applyAlignment="1" applyProtection="1">
      <alignment horizontal="left"/>
    </xf>
    <xf numFmtId="165" fontId="11" fillId="4" borderId="9" xfId="0" applyNumberFormat="1" applyFont="1" applyFill="1" applyBorder="1" applyAlignment="1" applyProtection="1">
      <alignment horizontal="left"/>
    </xf>
    <xf numFmtId="0" fontId="5" fillId="0" borderId="16" xfId="0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top"/>
    </xf>
    <xf numFmtId="0" fontId="1" fillId="3" borderId="1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C55"/>
        </patternFill>
      </fill>
    </dxf>
    <dxf>
      <fill>
        <patternFill>
          <bgColor rgb="FF1883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5C4F82"/>
      <color rgb="FF5F4B8B"/>
      <color rgb="FFFFD5AB"/>
      <color rgb="FF58B6C0"/>
      <color rgb="FF3494BA"/>
      <color rgb="FF86D0FE"/>
      <color rgb="FFBEFEDB"/>
      <color rgb="FF00BC55"/>
      <color rgb="FF8BFDBF"/>
      <color rgb="FF96E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showGridLines="0" tabSelected="1" topLeftCell="A2" zoomScale="115" zoomScaleNormal="115" workbookViewId="0">
      <selection activeCell="C31" sqref="C31"/>
    </sheetView>
  </sheetViews>
  <sheetFormatPr defaultRowHeight="15" x14ac:dyDescent="0.25"/>
  <cols>
    <col min="1" max="1" width="28.5703125" style="17" customWidth="1"/>
    <col min="2" max="2" width="28.7109375" style="17" customWidth="1"/>
    <col min="3" max="3" width="28.5703125" style="17" customWidth="1"/>
    <col min="4" max="4" width="28.7109375" style="17" customWidth="1"/>
    <col min="5" max="5" width="28.42578125" style="17" customWidth="1"/>
    <col min="6" max="6" width="28.5703125" style="17" customWidth="1"/>
    <col min="7" max="16384" width="9.140625" style="17"/>
  </cols>
  <sheetData>
    <row r="1" spans="1:9" ht="24.75" customHeight="1" x14ac:dyDescent="0.25">
      <c r="A1" s="58"/>
      <c r="C1" s="42" t="s">
        <v>26</v>
      </c>
      <c r="D1" s="59"/>
      <c r="E1" s="59"/>
      <c r="F1" s="59"/>
    </row>
    <row r="2" spans="1:9" ht="24.75" customHeight="1" x14ac:dyDescent="0.25">
      <c r="A2" s="56"/>
      <c r="C2" s="43" t="s">
        <v>30</v>
      </c>
      <c r="D2" s="57"/>
      <c r="E2" s="57"/>
      <c r="F2" s="57"/>
    </row>
    <row r="3" spans="1:9" ht="24.75" customHeight="1" thickBot="1" x14ac:dyDescent="0.4">
      <c r="A3" s="45" t="s">
        <v>19</v>
      </c>
      <c r="B3" s="45"/>
      <c r="C3" s="45" t="s">
        <v>1</v>
      </c>
      <c r="D3" s="45" t="s">
        <v>2</v>
      </c>
      <c r="E3" s="45" t="s">
        <v>8</v>
      </c>
      <c r="F3" s="45" t="s">
        <v>9</v>
      </c>
    </row>
    <row r="4" spans="1:9" ht="24.75" customHeight="1" x14ac:dyDescent="0.35">
      <c r="A4" s="2"/>
      <c r="B4" s="49" t="s">
        <v>21</v>
      </c>
      <c r="C4" s="3"/>
      <c r="D4" s="2"/>
      <c r="E4" s="18" t="str">
        <f>IF(AND(C4&gt;0,D4=""),"Frequency Missing",IF(C4="","",IF(D4="Weekly",C4*52,IF(D4="Every 2 Weeks",C4*26,IF(D4="Monthly",C4*12,IF(D4="Twice A Month",C4*24,IF(D4="Annually",C4)))))))</f>
        <v/>
      </c>
      <c r="F4" s="41" t="str">
        <f>IF(E9="","",IF(E9=0,"",IF(AND(A4=1,E9&lt;='Income Eligibility Guidelines'!G3),"Free",IF(AND(A4=1,E9&lt;='Income Eligibility Guidelines'!B3),"Reduced",IF(AND(A4=1,E9&gt;'Income Eligibility Guidelines'!B3),"Paid",IF(AND(A4=2,E9&lt;='Income Eligibility Guidelines'!G4),"Free",IF(AND(A4=2,E9&lt;='Income Eligibility Guidelines'!B4),"Reduced",IF(AND(A4=2,E9&gt;'Income Eligibility Guidelines'!B4),"Paid",IF(AND(A4=3,E9&lt;='Income Eligibility Guidelines'!G5),"Free",IF(AND(A4=3,E9&lt;='Income Eligibility Guidelines'!B5),"Reduced",IF(AND(A4=3,E9&gt;'Income Eligibility Guidelines'!B5),"Paid",IF(AND(A4=4,E9&lt;='Income Eligibility Guidelines'!G6),"Free",IF(AND(A4=4,E9&lt;='Income Eligibility Guidelines'!B6),"Reduced",IF(AND(A4=4,E9&gt;'Income Eligibility Guidelines'!B6),"Paid",IF(AND(A4=5,E9&lt;='Income Eligibility Guidelines'!G7),"Free",IF(AND(A4=5,E9&lt;='Income Eligibility Guidelines'!B7),"Reduced",IF(AND(A4=5,E9&gt;'Income Eligibility Guidelines'!B7),"Paid",IF(AND(A4=6,E9&lt;='Income Eligibility Guidelines'!G8),"Free",IF(AND(A4=6,E9&lt;='Income Eligibility Guidelines'!B8),"Reduced",IF(AND(A4=6,E9&gt;'Income Eligibility Guidelines'!B8),"Paid",IF(AND(A4=7,E9&lt;='Income Eligibility Guidelines'!G9),"Free",IF(AND(A4=7,E9&lt;='Income Eligibility Guidelines'!B9),"Reduced",IF(AND(A4=7,E9&gt;'Income Eligibility Guidelines'!B9),"Paid",IF(AND(A4=8,E9&lt;='Income Eligibility Guidelines'!G10),"Free",IF(AND(A4=8,E9&lt;='Income Eligibility Guidelines'!B10),"Reduced",IF(AND(A4=8,E9&gt;'Income Eligibility Guidelines'!B10),"Paid",IF(AND(A4=9,E9&lt;='Income Eligibility Guidelines'!G11),"Free",IF(AND(A4=9,E9&lt;='Income Eligibility Guidelines'!B11),"Reduced",IF(AND(A4=9,E9&gt;'Income Eligibility Guidelines'!B11),"Paid",IF(AND(A4=10,E9&lt;='Income Eligibility Guidelines'!G12),"Free",IF(AND(A4=10,E9&lt;='Income Eligibility Guidelines'!B12),"Reduced",IF(AND(A4=10,E9&gt;'Income Eligibility Guidelines'!B12),"Paid",IF(AND(A4=11,E9&lt;='Income Eligibility Guidelines'!G13),"Free",IF(AND(A4=11,E9&lt;='Income Eligibility Guidelines'!B13),"Reduced",IF(AND(A4=11,E9&gt;'Income Eligibility Guidelines'!B13),"Paid",IF(AND(A4=12,E9&lt;='Income Eligibility Guidelines'!G14),"Free",IF(AND(A4=12,E9&lt;='Income Eligibility Guidelines'!B14),"Reduced",IF(AND(A4=12,E9&gt;'Income Eligibility Guidelines'!B14),"Paid",IF(AND(A4=13,E9&lt;='Income Eligibility Guidelines'!G15),"Free",IF(AND(A4=13,E9&lt;='Income Eligibility Guidelines'!B15),"Reduced",IF(AND(A4=13,E9&gt;'Income Eligibility Guidelines'!B15),"Paid",IF(AND(A4=14,E9&lt;='Income Eligibility Guidelines'!G16),"Free",IF(AND(A4=14,E9&lt;='Income Eligibility Guidelines'!B16),"Reduced",IF(AND(A4=14,E9&gt;'Income Eligibility Guidelines'!B16),"Paid",IF(AND(A4=15,E9&lt;='Income Eligibility Guidelines'!G17),"Free",IF(AND(A4=15,E9&lt;='Income Eligibility Guidelines'!B17),"Reduced",IF(AND(A4=15,E9&gt;'Income Eligibility Guidelines'!B17),"Paid",IF(AND(A4=16,E9&lt;='Income Eligibility Guidelines'!G18),"Free",IF(AND(A4=16,E9&lt;='Income Eligibility Guidelines'!B18),"Reduced",IF(AND(A4=16,E9&gt;'Income Eligibility Guidelines'!B18),"Paid",IF(AND(A4=17,E9&lt;='Income Eligibility Guidelines'!G19),"Free",IF(AND(A4=17,E9&lt;='Income Eligibility Guidelines'!B19),"Reduced",IF(AND(A4=17,E9&gt;'Income Eligibility Guidelines'!B19),"Paid",IF(AND(A4=18,E9&lt;='Income Eligibility Guidelines'!G20),"Free",IF(AND(A4=18,E9&lt;='Income Eligibility Guidelines'!B20),"Reduced",IF(AND(A4=18,E9&gt;'Income Eligibility Guidelines'!B20),"Paid",IF(AND(A4=19,E9&lt;='Income Eligibility Guidelines'!G21),"Free",IF(AND(A4=19,E9&lt;='Income Eligibility Guidelines'!B21),"Reduced",IF(AND(A4=19,E9&gt;'Income Eligibility Guidelines'!B21),"Paid",IF(AND(A4=20,E9&lt;='Income Eligibility Guidelines'!G22),"Free",IF(AND(A4=20,E9&lt;='Income Eligibility Guidelines'!B22),"Reduced",IF(AND(A4=20,E9&gt;'Income Eligibility Guidelines'!B22),"Paid"))))))))))))))))))))))))))))))))))))))))))))))))))))))))))))))</f>
        <v/>
      </c>
    </row>
    <row r="5" spans="1:9" ht="24.75" customHeight="1" x14ac:dyDescent="0.35">
      <c r="A5" s="46"/>
      <c r="B5" s="50" t="s">
        <v>25</v>
      </c>
      <c r="C5" s="4"/>
      <c r="D5" s="5"/>
      <c r="E5" s="19" t="str">
        <f>IF(AND(C5&gt;0,D5=""),"Frequency Missing",IF(C5="","",IF(D5="Weekly",C5*52,IF(D5="Every 2 Weeks",C5*26,IF(D5="Monthly",C5*12,IF(D5="Twice A Month",C5*24,IF(D5="Annually",C5)))))))</f>
        <v/>
      </c>
      <c r="F5" s="51"/>
    </row>
    <row r="6" spans="1:9" ht="24" customHeight="1" x14ac:dyDescent="0.35">
      <c r="A6" s="47"/>
      <c r="B6" s="50" t="s">
        <v>22</v>
      </c>
      <c r="C6" s="4"/>
      <c r="D6" s="5"/>
      <c r="E6" s="19" t="str">
        <f>IF(AND(C6&gt;0,D6=""),"Frequency Missing",IF(C6="","",IF(D6="Weekly",C6*52,IF(D6="Every 2 Weeks",C6*26,IF(D6="Monthly",C6*12,IF(D6="Twice A Month",C6*24,IF(D6="Annually",C6)))))))</f>
        <v/>
      </c>
      <c r="F6" s="52"/>
    </row>
    <row r="7" spans="1:9" ht="24" customHeight="1" x14ac:dyDescent="0.35">
      <c r="A7" s="47"/>
      <c r="B7" s="50" t="s">
        <v>23</v>
      </c>
      <c r="C7" s="4"/>
      <c r="D7" s="5"/>
      <c r="E7" s="19" t="str">
        <f>IF(AND(C7&gt;0,D7=""),"Frequency Missing",IF(C7="","",IF(D7="Weekly",C7*52,IF(D7="Every 2 Weeks",C7*26,IF(D7="Monthly",C7*12,IF(D7="Twice A Month",C7*24,IF(D7="Annually",C7)))))))</f>
        <v/>
      </c>
      <c r="F7" s="52"/>
    </row>
    <row r="8" spans="1:9" ht="23.25" customHeight="1" thickBot="1" x14ac:dyDescent="0.4">
      <c r="A8" s="48"/>
      <c r="B8" s="50" t="s">
        <v>24</v>
      </c>
      <c r="C8" s="4"/>
      <c r="D8" s="6"/>
      <c r="E8" s="20" t="str">
        <f>IF(AND(C8&gt;0,D8=""),"Frequency Missing",IF(C8="","",IF(D8="Weekly",C8*52,IF(D8="Every 2 Weeks",C8*26,IF(D8="Monthly",C8*12,IF(D8="Twice A Month",C8*24,IF(D8="Annually",C8)))))))</f>
        <v/>
      </c>
      <c r="F8" s="53"/>
    </row>
    <row r="9" spans="1:9" ht="24.75" customHeight="1" thickTop="1" x14ac:dyDescent="0.35">
      <c r="A9" s="21"/>
      <c r="B9" s="21"/>
      <c r="C9" s="21"/>
      <c r="D9" s="54" t="s">
        <v>20</v>
      </c>
      <c r="E9" s="55">
        <f>IF(E4="Frequency Missing","",IF(E5="Frequency Missing","",IF(E6="Frequency Missing","",IF(E7="Frequency Missing","",IF(E8="Frequency Missing","",SUM(E4:E8))))))</f>
        <v>0</v>
      </c>
    </row>
    <row r="10" spans="1:9" ht="15.75" customHeight="1" x14ac:dyDescent="0.25">
      <c r="A10" s="22"/>
      <c r="B10" s="23"/>
      <c r="C10" s="23"/>
      <c r="D10" s="23"/>
      <c r="E10" s="23"/>
      <c r="F10" s="23"/>
    </row>
    <row r="11" spans="1:9" ht="15.75" customHeight="1" x14ac:dyDescent="0.25">
      <c r="A11" s="60" t="s">
        <v>31</v>
      </c>
      <c r="B11" s="44"/>
      <c r="C11" s="44"/>
      <c r="D11" s="44"/>
      <c r="E11" s="44"/>
      <c r="F11" s="44"/>
    </row>
    <row r="12" spans="1:9" ht="15.75" customHeight="1" x14ac:dyDescent="0.25">
      <c r="A12" s="23" t="s">
        <v>32</v>
      </c>
      <c r="B12" s="44"/>
      <c r="C12" s="44"/>
      <c r="D12" s="44"/>
      <c r="E12" s="44"/>
      <c r="F12" s="44"/>
    </row>
    <row r="13" spans="1:9" x14ac:dyDescent="0.25">
      <c r="A13" s="23" t="s">
        <v>33</v>
      </c>
      <c r="B13" s="44"/>
      <c r="C13" s="44"/>
      <c r="D13" s="44"/>
      <c r="E13" s="44"/>
      <c r="F13" s="44"/>
    </row>
    <row r="14" spans="1:9" x14ac:dyDescent="0.25">
      <c r="A14" s="23"/>
      <c r="B14" s="23"/>
      <c r="C14" s="23"/>
      <c r="D14" s="23"/>
      <c r="E14" s="23"/>
      <c r="F14" s="23"/>
    </row>
    <row r="15" spans="1:9" x14ac:dyDescent="0.25">
      <c r="A15" s="23"/>
      <c r="B15" s="23"/>
      <c r="C15" s="23"/>
      <c r="D15" s="23"/>
      <c r="E15" s="23"/>
      <c r="F15" s="23"/>
    </row>
    <row r="16" spans="1:9" x14ac:dyDescent="0.25">
      <c r="A16" s="24"/>
      <c r="B16" s="24"/>
      <c r="C16" s="24"/>
      <c r="D16" s="24"/>
      <c r="E16" s="24"/>
      <c r="F16" s="24"/>
      <c r="I16" s="17" t="s">
        <v>29</v>
      </c>
    </row>
    <row r="17" spans="1:11" x14ac:dyDescent="0.25">
      <c r="A17" s="24"/>
      <c r="B17" s="24"/>
      <c r="C17" s="24"/>
      <c r="D17" s="24"/>
      <c r="E17" s="24"/>
      <c r="F17" s="24"/>
    </row>
    <row r="18" spans="1:11" x14ac:dyDescent="0.25">
      <c r="A18" s="24"/>
      <c r="B18" s="24"/>
      <c r="C18" s="24"/>
      <c r="D18" s="24"/>
      <c r="E18" s="24"/>
      <c r="F18" s="24"/>
    </row>
    <row r="19" spans="1:11" x14ac:dyDescent="0.25">
      <c r="A19" s="24"/>
      <c r="B19" s="24"/>
      <c r="C19" s="24"/>
      <c r="D19" s="24"/>
      <c r="E19" s="24"/>
      <c r="F19" s="24"/>
      <c r="G19" s="25"/>
      <c r="H19" s="25"/>
      <c r="I19" s="25"/>
      <c r="J19" s="25"/>
      <c r="K19" s="25"/>
    </row>
    <row r="20" spans="1:11" x14ac:dyDescent="0.25">
      <c r="G20" s="25"/>
      <c r="H20" s="25"/>
      <c r="I20" s="25"/>
      <c r="J20" s="25"/>
      <c r="K20" s="25"/>
    </row>
    <row r="21" spans="1:11" x14ac:dyDescent="0.25">
      <c r="G21" s="25"/>
      <c r="H21" s="25"/>
      <c r="I21" s="25"/>
      <c r="J21" s="25"/>
      <c r="K21" s="25"/>
    </row>
    <row r="22" spans="1:11" x14ac:dyDescent="0.25">
      <c r="G22" s="25"/>
      <c r="H22" s="25"/>
      <c r="I22" s="25"/>
      <c r="J22" s="25"/>
      <c r="K22" s="25"/>
    </row>
    <row r="23" spans="1:11" x14ac:dyDescent="0.25">
      <c r="G23" s="25"/>
      <c r="H23" s="25"/>
      <c r="I23" s="25"/>
      <c r="J23" s="25"/>
      <c r="K23" s="25"/>
    </row>
    <row r="28" spans="1:11" x14ac:dyDescent="0.25">
      <c r="C28" s="25"/>
    </row>
  </sheetData>
  <dataConsolidate/>
  <conditionalFormatting sqref="L10">
    <cfRule type="expression" dxfId="3" priority="5">
      <formula>IF($F$4="Free",)</formula>
    </cfRule>
  </conditionalFormatting>
  <conditionalFormatting sqref="F4">
    <cfRule type="containsText" dxfId="2" priority="1" operator="containsText" text="Paid">
      <formula>NOT(ISERROR(SEARCH("Paid",F4)))</formula>
    </cfRule>
    <cfRule type="containsText" dxfId="1" priority="2" operator="containsText" text="Reduced">
      <formula>NOT(ISERROR(SEARCH("Reduced",F4)))</formula>
    </cfRule>
    <cfRule type="containsText" dxfId="0" priority="3" operator="containsText" text="Free">
      <formula>NOT(ISERROR(SEARCH("Free",F4)))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disablePrompts="1" count="3">
    <dataValidation type="list" allowBlank="1" showInputMessage="1" showErrorMessage="1" sqref="A4" xr:uid="{00000000-0002-0000-0000-000000000000}">
      <formula1>Size</formula1>
    </dataValidation>
    <dataValidation type="list" showInputMessage="1" showErrorMessage="1" sqref="D4" xr:uid="{00000000-0002-0000-0000-000001000000}">
      <formula1>Payfrequency</formula1>
    </dataValidation>
    <dataValidation type="list" allowBlank="1" showInputMessage="1" showErrorMessage="1" sqref="D5:D8" xr:uid="{00000000-0002-0000-0000-000002000000}">
      <formula1>Payfrequency</formula1>
    </dataValidation>
  </dataValidations>
  <pageMargins left="0.7" right="0.7" top="0.75" bottom="0.75" header="0.3" footer="0.3"/>
  <pageSetup scale="61" fitToHeight="0" orientation="landscape" r:id="rId1"/>
  <headerFooter>
    <oddFooter>&amp;R&amp;10ADA Compliant 8/17/2018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3"/>
  <sheetViews>
    <sheetView workbookViewId="0">
      <selection activeCell="F30" sqref="F30"/>
    </sheetView>
  </sheetViews>
  <sheetFormatPr defaultRowHeight="15" x14ac:dyDescent="0.25"/>
  <cols>
    <col min="2" max="2" width="14.5703125" customWidth="1"/>
    <col min="3" max="3" width="9.42578125" customWidth="1"/>
    <col min="4" max="4" width="10.42578125" customWidth="1"/>
  </cols>
  <sheetData>
    <row r="2" spans="1:4" x14ac:dyDescent="0.25">
      <c r="A2" t="s">
        <v>0</v>
      </c>
      <c r="B2" t="s">
        <v>2</v>
      </c>
      <c r="C2" t="s">
        <v>27</v>
      </c>
      <c r="D2" t="s">
        <v>28</v>
      </c>
    </row>
    <row r="4" spans="1:4" x14ac:dyDescent="0.25">
      <c r="A4">
        <v>1</v>
      </c>
      <c r="B4" t="s">
        <v>3</v>
      </c>
    </row>
    <row r="5" spans="1:4" x14ac:dyDescent="0.25">
      <c r="A5">
        <v>2</v>
      </c>
      <c r="B5" t="s">
        <v>4</v>
      </c>
    </row>
    <row r="6" spans="1:4" x14ac:dyDescent="0.25">
      <c r="A6">
        <v>3</v>
      </c>
      <c r="B6" t="s">
        <v>5</v>
      </c>
    </row>
    <row r="7" spans="1:4" x14ac:dyDescent="0.25">
      <c r="A7">
        <v>4</v>
      </c>
      <c r="B7" t="s">
        <v>6</v>
      </c>
    </row>
    <row r="8" spans="1:4" x14ac:dyDescent="0.25">
      <c r="A8">
        <v>5</v>
      </c>
      <c r="B8" t="s">
        <v>7</v>
      </c>
    </row>
    <row r="9" spans="1:4" x14ac:dyDescent="0.25">
      <c r="A9">
        <v>6</v>
      </c>
    </row>
    <row r="10" spans="1:4" x14ac:dyDescent="0.25">
      <c r="A10">
        <v>7</v>
      </c>
    </row>
    <row r="11" spans="1:4" x14ac:dyDescent="0.25">
      <c r="A11">
        <v>8</v>
      </c>
    </row>
    <row r="12" spans="1:4" x14ac:dyDescent="0.25">
      <c r="A12">
        <v>9</v>
      </c>
    </row>
    <row r="13" spans="1:4" x14ac:dyDescent="0.25">
      <c r="A13">
        <v>10</v>
      </c>
    </row>
    <row r="14" spans="1:4" x14ac:dyDescent="0.25">
      <c r="A14">
        <v>11</v>
      </c>
    </row>
    <row r="15" spans="1:4" x14ac:dyDescent="0.25">
      <c r="A15">
        <v>12</v>
      </c>
    </row>
    <row r="16" spans="1:4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3"/>
  <sheetViews>
    <sheetView showGridLines="0" zoomScaleNormal="100" workbookViewId="0">
      <selection activeCell="E4" sqref="E4"/>
    </sheetView>
  </sheetViews>
  <sheetFormatPr defaultRowHeight="15" x14ac:dyDescent="0.25"/>
  <cols>
    <col min="1" max="1" width="14.7109375" customWidth="1"/>
    <col min="2" max="2" width="9.5703125" bestFit="1" customWidth="1"/>
    <col min="3" max="4" width="9.28515625" bestFit="1" customWidth="1"/>
    <col min="5" max="5" width="9.7109375" customWidth="1"/>
    <col min="6" max="6" width="9.28515625" bestFit="1" customWidth="1"/>
    <col min="7" max="7" width="9.5703125" bestFit="1" customWidth="1"/>
    <col min="8" max="9" width="9.28515625" bestFit="1" customWidth="1"/>
    <col min="10" max="10" width="10.140625" customWidth="1"/>
    <col min="11" max="11" width="9.28515625" bestFit="1" customWidth="1"/>
  </cols>
  <sheetData>
    <row r="1" spans="1:11" ht="15" customHeight="1" x14ac:dyDescent="0.25">
      <c r="A1" s="61" t="s">
        <v>10</v>
      </c>
      <c r="B1" s="63" t="s">
        <v>11</v>
      </c>
      <c r="C1" s="64"/>
      <c r="D1" s="64"/>
      <c r="E1" s="64"/>
      <c r="F1" s="65"/>
      <c r="G1" s="63" t="s">
        <v>12</v>
      </c>
      <c r="H1" s="64"/>
      <c r="I1" s="64"/>
      <c r="J1" s="64"/>
      <c r="K1" s="65"/>
    </row>
    <row r="2" spans="1:11" ht="30" customHeight="1" x14ac:dyDescent="0.25">
      <c r="A2" s="62"/>
      <c r="B2" s="7" t="s">
        <v>13</v>
      </c>
      <c r="C2" s="7" t="s">
        <v>14</v>
      </c>
      <c r="D2" s="8" t="s">
        <v>15</v>
      </c>
      <c r="E2" s="8" t="s">
        <v>16</v>
      </c>
      <c r="F2" s="7" t="s">
        <v>17</v>
      </c>
      <c r="G2" s="7" t="s">
        <v>13</v>
      </c>
      <c r="H2" s="7" t="s">
        <v>14</v>
      </c>
      <c r="I2" s="8" t="s">
        <v>15</v>
      </c>
      <c r="J2" s="8" t="s">
        <v>16</v>
      </c>
      <c r="K2" s="7" t="s">
        <v>17</v>
      </c>
    </row>
    <row r="3" spans="1:11" x14ac:dyDescent="0.25">
      <c r="A3" s="9">
        <v>1</v>
      </c>
      <c r="B3" s="26">
        <v>22459</v>
      </c>
      <c r="C3" s="12">
        <v>1872</v>
      </c>
      <c r="D3" s="26">
        <v>936</v>
      </c>
      <c r="E3" s="12">
        <v>864</v>
      </c>
      <c r="F3" s="29">
        <v>432</v>
      </c>
      <c r="G3" s="26">
        <v>15782</v>
      </c>
      <c r="H3" s="12">
        <v>1316</v>
      </c>
      <c r="I3" s="26">
        <v>658</v>
      </c>
      <c r="J3" s="12">
        <v>607</v>
      </c>
      <c r="K3" s="30">
        <v>304</v>
      </c>
    </row>
    <row r="4" spans="1:11" x14ac:dyDescent="0.25">
      <c r="A4" s="1">
        <v>2</v>
      </c>
      <c r="B4" s="27">
        <v>30451</v>
      </c>
      <c r="C4" s="28">
        <v>2538</v>
      </c>
      <c r="D4" s="27">
        <v>1269</v>
      </c>
      <c r="E4" s="28">
        <v>1172</v>
      </c>
      <c r="F4" s="31">
        <v>586</v>
      </c>
      <c r="G4" s="27">
        <v>21398</v>
      </c>
      <c r="H4" s="28">
        <v>1784</v>
      </c>
      <c r="I4" s="27">
        <v>892</v>
      </c>
      <c r="J4" s="28">
        <v>823</v>
      </c>
      <c r="K4" s="32">
        <v>412</v>
      </c>
    </row>
    <row r="5" spans="1:11" x14ac:dyDescent="0.25">
      <c r="A5" s="10">
        <v>3</v>
      </c>
      <c r="B5" s="16">
        <v>38443</v>
      </c>
      <c r="C5" s="13">
        <v>3204</v>
      </c>
      <c r="D5" s="16">
        <v>1602</v>
      </c>
      <c r="E5" s="13">
        <v>1479</v>
      </c>
      <c r="F5" s="14">
        <v>740</v>
      </c>
      <c r="G5" s="16">
        <v>27014</v>
      </c>
      <c r="H5" s="13">
        <v>2252</v>
      </c>
      <c r="I5" s="16">
        <v>1126</v>
      </c>
      <c r="J5" s="13">
        <v>1039</v>
      </c>
      <c r="K5" s="15">
        <v>520</v>
      </c>
    </row>
    <row r="6" spans="1:11" x14ac:dyDescent="0.25">
      <c r="A6" s="1">
        <v>4</v>
      </c>
      <c r="B6" s="27">
        <v>46435</v>
      </c>
      <c r="C6" s="28">
        <v>3870</v>
      </c>
      <c r="D6" s="27">
        <v>1935</v>
      </c>
      <c r="E6" s="28">
        <v>1786</v>
      </c>
      <c r="F6" s="31">
        <v>893</v>
      </c>
      <c r="G6" s="27">
        <v>32630</v>
      </c>
      <c r="H6" s="28">
        <v>2720</v>
      </c>
      <c r="I6" s="27">
        <v>1360</v>
      </c>
      <c r="J6" s="28">
        <v>1255</v>
      </c>
      <c r="K6" s="32">
        <v>628</v>
      </c>
    </row>
    <row r="7" spans="1:11" x14ac:dyDescent="0.25">
      <c r="A7" s="10">
        <v>5</v>
      </c>
      <c r="B7" s="16">
        <v>54427</v>
      </c>
      <c r="C7" s="13">
        <v>4536</v>
      </c>
      <c r="D7" s="16">
        <v>2268</v>
      </c>
      <c r="E7" s="13">
        <v>2094</v>
      </c>
      <c r="F7" s="14">
        <v>1047</v>
      </c>
      <c r="G7" s="16">
        <v>38246</v>
      </c>
      <c r="H7" s="13">
        <v>3188</v>
      </c>
      <c r="I7" s="16">
        <v>1594</v>
      </c>
      <c r="J7" s="13">
        <v>1471</v>
      </c>
      <c r="K7" s="15">
        <v>736</v>
      </c>
    </row>
    <row r="8" spans="1:11" x14ac:dyDescent="0.25">
      <c r="A8" s="1">
        <v>6</v>
      </c>
      <c r="B8" s="27">
        <v>62419</v>
      </c>
      <c r="C8" s="28">
        <v>5202</v>
      </c>
      <c r="D8" s="27">
        <v>2601</v>
      </c>
      <c r="E8" s="28">
        <v>2401</v>
      </c>
      <c r="F8" s="31">
        <v>1201</v>
      </c>
      <c r="G8" s="27">
        <v>43862</v>
      </c>
      <c r="H8" s="28">
        <v>3656</v>
      </c>
      <c r="I8" s="27">
        <v>1828</v>
      </c>
      <c r="J8" s="28">
        <v>1687</v>
      </c>
      <c r="K8" s="32">
        <v>844</v>
      </c>
    </row>
    <row r="9" spans="1:11" x14ac:dyDescent="0.25">
      <c r="A9" s="10">
        <v>7</v>
      </c>
      <c r="B9" s="16">
        <v>70411</v>
      </c>
      <c r="C9" s="13">
        <v>5868</v>
      </c>
      <c r="D9" s="16">
        <v>2934</v>
      </c>
      <c r="E9" s="13">
        <v>2709</v>
      </c>
      <c r="F9" s="14">
        <v>1355</v>
      </c>
      <c r="G9" s="16">
        <v>49478</v>
      </c>
      <c r="H9" s="13">
        <v>4124</v>
      </c>
      <c r="I9" s="16">
        <v>2062</v>
      </c>
      <c r="J9" s="13">
        <v>1903</v>
      </c>
      <c r="K9" s="15">
        <v>952</v>
      </c>
    </row>
    <row r="10" spans="1:11" x14ac:dyDescent="0.25">
      <c r="A10" s="1">
        <v>8</v>
      </c>
      <c r="B10" s="27">
        <v>78403</v>
      </c>
      <c r="C10" s="28">
        <v>6534</v>
      </c>
      <c r="D10" s="27">
        <v>3267</v>
      </c>
      <c r="E10" s="28">
        <v>3016</v>
      </c>
      <c r="F10" s="31">
        <v>1508</v>
      </c>
      <c r="G10" s="27">
        <v>55094</v>
      </c>
      <c r="H10" s="28">
        <v>4592</v>
      </c>
      <c r="I10" s="27">
        <v>2296</v>
      </c>
      <c r="J10" s="28">
        <v>2119</v>
      </c>
      <c r="K10" s="32">
        <v>1060</v>
      </c>
    </row>
    <row r="11" spans="1:11" x14ac:dyDescent="0.25">
      <c r="A11" s="10">
        <v>9</v>
      </c>
      <c r="B11" s="16">
        <f>B10+7992</f>
        <v>86395</v>
      </c>
      <c r="C11" s="13">
        <f>C10+666</f>
        <v>7200</v>
      </c>
      <c r="D11" s="16">
        <f>D10+333</f>
        <v>3600</v>
      </c>
      <c r="E11" s="13">
        <f>E10+308</f>
        <v>3324</v>
      </c>
      <c r="F11" s="14">
        <f>F10+154</f>
        <v>1662</v>
      </c>
      <c r="G11" s="16">
        <f>G10+5616</f>
        <v>60710</v>
      </c>
      <c r="H11" s="13">
        <f>H10+468</f>
        <v>5060</v>
      </c>
      <c r="I11" s="16">
        <f>I10+234</f>
        <v>2530</v>
      </c>
      <c r="J11" s="13">
        <f>J10+216</f>
        <v>2335</v>
      </c>
      <c r="K11" s="15">
        <f>K10+108</f>
        <v>1168</v>
      </c>
    </row>
    <row r="12" spans="1:11" x14ac:dyDescent="0.25">
      <c r="A12" s="1">
        <v>10</v>
      </c>
      <c r="B12" s="37">
        <f t="shared" ref="B12:B22" si="0">B11+7992</f>
        <v>94387</v>
      </c>
      <c r="C12" s="38">
        <f t="shared" ref="C12:C22" si="1">C11+666</f>
        <v>7866</v>
      </c>
      <c r="D12" s="37">
        <f t="shared" ref="D12:D22" si="2">D11+333</f>
        <v>3933</v>
      </c>
      <c r="E12" s="38">
        <f t="shared" ref="E12:E22" si="3">E11+308</f>
        <v>3632</v>
      </c>
      <c r="F12" s="39">
        <f t="shared" ref="F12:F22" si="4">F11+154</f>
        <v>1816</v>
      </c>
      <c r="G12" s="37">
        <f t="shared" ref="G12:G22" si="5">G11+5616</f>
        <v>66326</v>
      </c>
      <c r="H12" s="38">
        <f t="shared" ref="H12:H22" si="6">H11+468</f>
        <v>5528</v>
      </c>
      <c r="I12" s="37">
        <f t="shared" ref="I12:I22" si="7">I11+234</f>
        <v>2764</v>
      </c>
      <c r="J12" s="38">
        <f t="shared" ref="J12:J22" si="8">J11+216</f>
        <v>2551</v>
      </c>
      <c r="K12" s="40">
        <f t="shared" ref="K12:K22" si="9">K11+108</f>
        <v>1276</v>
      </c>
    </row>
    <row r="13" spans="1:11" x14ac:dyDescent="0.25">
      <c r="A13" s="10">
        <v>11</v>
      </c>
      <c r="B13" s="16">
        <f t="shared" si="0"/>
        <v>102379</v>
      </c>
      <c r="C13" s="13">
        <f t="shared" si="1"/>
        <v>8532</v>
      </c>
      <c r="D13" s="16">
        <f t="shared" si="2"/>
        <v>4266</v>
      </c>
      <c r="E13" s="13">
        <f t="shared" si="3"/>
        <v>3940</v>
      </c>
      <c r="F13" s="14">
        <f t="shared" si="4"/>
        <v>1970</v>
      </c>
      <c r="G13" s="16">
        <f t="shared" si="5"/>
        <v>71942</v>
      </c>
      <c r="H13" s="13">
        <f t="shared" si="6"/>
        <v>5996</v>
      </c>
      <c r="I13" s="16">
        <f t="shared" si="7"/>
        <v>2998</v>
      </c>
      <c r="J13" s="13">
        <f t="shared" si="8"/>
        <v>2767</v>
      </c>
      <c r="K13" s="15">
        <f t="shared" si="9"/>
        <v>1384</v>
      </c>
    </row>
    <row r="14" spans="1:11" x14ac:dyDescent="0.25">
      <c r="A14" s="1">
        <v>12</v>
      </c>
      <c r="B14" s="37">
        <f t="shared" si="0"/>
        <v>110371</v>
      </c>
      <c r="C14" s="38">
        <f t="shared" si="1"/>
        <v>9198</v>
      </c>
      <c r="D14" s="37">
        <f t="shared" si="2"/>
        <v>4599</v>
      </c>
      <c r="E14" s="38">
        <f t="shared" si="3"/>
        <v>4248</v>
      </c>
      <c r="F14" s="39">
        <f t="shared" si="4"/>
        <v>2124</v>
      </c>
      <c r="G14" s="37">
        <f t="shared" si="5"/>
        <v>77558</v>
      </c>
      <c r="H14" s="38">
        <f t="shared" si="6"/>
        <v>6464</v>
      </c>
      <c r="I14" s="37">
        <f t="shared" si="7"/>
        <v>3232</v>
      </c>
      <c r="J14" s="38">
        <f t="shared" si="8"/>
        <v>2983</v>
      </c>
      <c r="K14" s="40">
        <f t="shared" si="9"/>
        <v>1492</v>
      </c>
    </row>
    <row r="15" spans="1:11" x14ac:dyDescent="0.25">
      <c r="A15" s="10">
        <v>13</v>
      </c>
      <c r="B15" s="16">
        <f t="shared" si="0"/>
        <v>118363</v>
      </c>
      <c r="C15" s="13">
        <f t="shared" si="1"/>
        <v>9864</v>
      </c>
      <c r="D15" s="16">
        <f t="shared" si="2"/>
        <v>4932</v>
      </c>
      <c r="E15" s="13">
        <f t="shared" si="3"/>
        <v>4556</v>
      </c>
      <c r="F15" s="14">
        <f t="shared" si="4"/>
        <v>2278</v>
      </c>
      <c r="G15" s="16">
        <f t="shared" si="5"/>
        <v>83174</v>
      </c>
      <c r="H15" s="13">
        <f t="shared" si="6"/>
        <v>6932</v>
      </c>
      <c r="I15" s="16">
        <f t="shared" si="7"/>
        <v>3466</v>
      </c>
      <c r="J15" s="13">
        <f t="shared" si="8"/>
        <v>3199</v>
      </c>
      <c r="K15" s="15">
        <f t="shared" si="9"/>
        <v>1600</v>
      </c>
    </row>
    <row r="16" spans="1:11" x14ac:dyDescent="0.25">
      <c r="A16" s="1">
        <v>14</v>
      </c>
      <c r="B16" s="37">
        <f t="shared" si="0"/>
        <v>126355</v>
      </c>
      <c r="C16" s="38">
        <f t="shared" si="1"/>
        <v>10530</v>
      </c>
      <c r="D16" s="37">
        <f t="shared" si="2"/>
        <v>5265</v>
      </c>
      <c r="E16" s="38">
        <f t="shared" si="3"/>
        <v>4864</v>
      </c>
      <c r="F16" s="39">
        <f t="shared" si="4"/>
        <v>2432</v>
      </c>
      <c r="G16" s="37">
        <f t="shared" si="5"/>
        <v>88790</v>
      </c>
      <c r="H16" s="38">
        <f t="shared" si="6"/>
        <v>7400</v>
      </c>
      <c r="I16" s="37">
        <f t="shared" si="7"/>
        <v>3700</v>
      </c>
      <c r="J16" s="38">
        <f t="shared" si="8"/>
        <v>3415</v>
      </c>
      <c r="K16" s="40">
        <f t="shared" si="9"/>
        <v>1708</v>
      </c>
    </row>
    <row r="17" spans="1:11" x14ac:dyDescent="0.25">
      <c r="A17" s="10">
        <v>15</v>
      </c>
      <c r="B17" s="16">
        <f t="shared" si="0"/>
        <v>134347</v>
      </c>
      <c r="C17" s="13">
        <f t="shared" si="1"/>
        <v>11196</v>
      </c>
      <c r="D17" s="16">
        <f t="shared" si="2"/>
        <v>5598</v>
      </c>
      <c r="E17" s="13">
        <f t="shared" si="3"/>
        <v>5172</v>
      </c>
      <c r="F17" s="14">
        <f t="shared" si="4"/>
        <v>2586</v>
      </c>
      <c r="G17" s="16">
        <f t="shared" si="5"/>
        <v>94406</v>
      </c>
      <c r="H17" s="13">
        <f t="shared" si="6"/>
        <v>7868</v>
      </c>
      <c r="I17" s="16">
        <f t="shared" si="7"/>
        <v>3934</v>
      </c>
      <c r="J17" s="13">
        <f t="shared" si="8"/>
        <v>3631</v>
      </c>
      <c r="K17" s="15">
        <f t="shared" si="9"/>
        <v>1816</v>
      </c>
    </row>
    <row r="18" spans="1:11" x14ac:dyDescent="0.25">
      <c r="A18" s="1">
        <v>16</v>
      </c>
      <c r="B18" s="37">
        <f t="shared" si="0"/>
        <v>142339</v>
      </c>
      <c r="C18" s="38">
        <f t="shared" si="1"/>
        <v>11862</v>
      </c>
      <c r="D18" s="37">
        <f t="shared" si="2"/>
        <v>5931</v>
      </c>
      <c r="E18" s="38">
        <f t="shared" si="3"/>
        <v>5480</v>
      </c>
      <c r="F18" s="39">
        <f t="shared" si="4"/>
        <v>2740</v>
      </c>
      <c r="G18" s="37">
        <f t="shared" si="5"/>
        <v>100022</v>
      </c>
      <c r="H18" s="38">
        <f t="shared" si="6"/>
        <v>8336</v>
      </c>
      <c r="I18" s="37">
        <f t="shared" si="7"/>
        <v>4168</v>
      </c>
      <c r="J18" s="38">
        <f t="shared" si="8"/>
        <v>3847</v>
      </c>
      <c r="K18" s="40">
        <f t="shared" si="9"/>
        <v>1924</v>
      </c>
    </row>
    <row r="19" spans="1:11" x14ac:dyDescent="0.25">
      <c r="A19" s="10">
        <v>17</v>
      </c>
      <c r="B19" s="16">
        <f t="shared" si="0"/>
        <v>150331</v>
      </c>
      <c r="C19" s="13">
        <f t="shared" si="1"/>
        <v>12528</v>
      </c>
      <c r="D19" s="16">
        <f t="shared" si="2"/>
        <v>6264</v>
      </c>
      <c r="E19" s="13">
        <f t="shared" si="3"/>
        <v>5788</v>
      </c>
      <c r="F19" s="14">
        <f t="shared" si="4"/>
        <v>2894</v>
      </c>
      <c r="G19" s="16">
        <f t="shared" si="5"/>
        <v>105638</v>
      </c>
      <c r="H19" s="13">
        <f t="shared" si="6"/>
        <v>8804</v>
      </c>
      <c r="I19" s="16">
        <f t="shared" si="7"/>
        <v>4402</v>
      </c>
      <c r="J19" s="13">
        <f t="shared" si="8"/>
        <v>4063</v>
      </c>
      <c r="K19" s="15">
        <f t="shared" si="9"/>
        <v>2032</v>
      </c>
    </row>
    <row r="20" spans="1:11" x14ac:dyDescent="0.25">
      <c r="A20" s="1">
        <v>18</v>
      </c>
      <c r="B20" s="37">
        <f t="shared" si="0"/>
        <v>158323</v>
      </c>
      <c r="C20" s="38">
        <f t="shared" si="1"/>
        <v>13194</v>
      </c>
      <c r="D20" s="37">
        <f t="shared" si="2"/>
        <v>6597</v>
      </c>
      <c r="E20" s="38">
        <f t="shared" si="3"/>
        <v>6096</v>
      </c>
      <c r="F20" s="39">
        <f t="shared" si="4"/>
        <v>3048</v>
      </c>
      <c r="G20" s="37">
        <f t="shared" si="5"/>
        <v>111254</v>
      </c>
      <c r="H20" s="38">
        <f t="shared" si="6"/>
        <v>9272</v>
      </c>
      <c r="I20" s="37">
        <f t="shared" si="7"/>
        <v>4636</v>
      </c>
      <c r="J20" s="38">
        <f t="shared" si="8"/>
        <v>4279</v>
      </c>
      <c r="K20" s="40">
        <f t="shared" si="9"/>
        <v>2140</v>
      </c>
    </row>
    <row r="21" spans="1:11" x14ac:dyDescent="0.25">
      <c r="A21" s="10">
        <v>19</v>
      </c>
      <c r="B21" s="16">
        <f t="shared" si="0"/>
        <v>166315</v>
      </c>
      <c r="C21" s="13">
        <f t="shared" si="1"/>
        <v>13860</v>
      </c>
      <c r="D21" s="16">
        <f t="shared" si="2"/>
        <v>6930</v>
      </c>
      <c r="E21" s="13">
        <f t="shared" si="3"/>
        <v>6404</v>
      </c>
      <c r="F21" s="14">
        <f t="shared" si="4"/>
        <v>3202</v>
      </c>
      <c r="G21" s="16">
        <f t="shared" si="5"/>
        <v>116870</v>
      </c>
      <c r="H21" s="13">
        <f t="shared" si="6"/>
        <v>9740</v>
      </c>
      <c r="I21" s="16">
        <f t="shared" si="7"/>
        <v>4870</v>
      </c>
      <c r="J21" s="13">
        <f t="shared" si="8"/>
        <v>4495</v>
      </c>
      <c r="K21" s="15">
        <f t="shared" si="9"/>
        <v>2248</v>
      </c>
    </row>
    <row r="22" spans="1:11" x14ac:dyDescent="0.25">
      <c r="A22" s="1">
        <v>20</v>
      </c>
      <c r="B22" s="37">
        <f t="shared" si="0"/>
        <v>174307</v>
      </c>
      <c r="C22" s="38">
        <f t="shared" si="1"/>
        <v>14526</v>
      </c>
      <c r="D22" s="37">
        <f t="shared" si="2"/>
        <v>7263</v>
      </c>
      <c r="E22" s="38">
        <f t="shared" si="3"/>
        <v>6712</v>
      </c>
      <c r="F22" s="39">
        <f t="shared" si="4"/>
        <v>3356</v>
      </c>
      <c r="G22" s="37">
        <f t="shared" si="5"/>
        <v>122486</v>
      </c>
      <c r="H22" s="38">
        <f t="shared" si="6"/>
        <v>10208</v>
      </c>
      <c r="I22" s="37">
        <f t="shared" si="7"/>
        <v>5104</v>
      </c>
      <c r="J22" s="38">
        <f t="shared" si="8"/>
        <v>4711</v>
      </c>
      <c r="K22" s="40">
        <f t="shared" si="9"/>
        <v>2356</v>
      </c>
    </row>
    <row r="23" spans="1:11" ht="51" x14ac:dyDescent="0.25">
      <c r="A23" s="11" t="s">
        <v>18</v>
      </c>
      <c r="B23" s="33">
        <v>7992</v>
      </c>
      <c r="C23" s="34">
        <v>666</v>
      </c>
      <c r="D23" s="33">
        <v>333</v>
      </c>
      <c r="E23" s="34">
        <v>308</v>
      </c>
      <c r="F23" s="35">
        <v>154</v>
      </c>
      <c r="G23" s="33">
        <v>5616</v>
      </c>
      <c r="H23" s="34">
        <v>468</v>
      </c>
      <c r="I23" s="33">
        <v>234</v>
      </c>
      <c r="J23" s="34">
        <v>216</v>
      </c>
      <c r="K23" s="36">
        <v>105</v>
      </c>
    </row>
  </sheetData>
  <pageMargins left="0.7" right="0.7" top="0.75" bottom="0.75" header="0.3" footer="0.3"/>
  <pageSetup scale="82" fitToHeight="0" orientation="portrait" r:id="rId1"/>
  <headerFooter>
    <oddFooter>&amp;R&amp;10ADA Accessible 8/17/2018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IEF Calculator</vt:lpstr>
      <vt:lpstr>Sheet2</vt:lpstr>
      <vt:lpstr>Income Eligibility Guidelines</vt:lpstr>
      <vt:lpstr>Frequency</vt:lpstr>
      <vt:lpstr>HH_size</vt:lpstr>
      <vt:lpstr>Household_Size</vt:lpstr>
      <vt:lpstr>Payfrequency</vt:lpstr>
      <vt:lpstr>Size</vt:lpstr>
      <vt:lpstr>Weekly</vt:lpstr>
    </vt:vector>
  </TitlesOfParts>
  <Company>Utah State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Clay</dc:creator>
  <cp:lastModifiedBy>Voss, Heidi</cp:lastModifiedBy>
  <cp:lastPrinted>2018-08-17T22:17:34Z</cp:lastPrinted>
  <dcterms:created xsi:type="dcterms:W3CDTF">2016-01-05T15:06:02Z</dcterms:created>
  <dcterms:modified xsi:type="dcterms:W3CDTF">2018-08-17T22:17:40Z</dcterms:modified>
</cp:coreProperties>
</file>